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ăm 2025 ĐăkUi\Báo cáo\Báo cáo định kỳ\Trình HĐND\Trình báo cáo năm 2025\"/>
    </mc:Choice>
  </mc:AlternateContent>
  <bookViews>
    <workbookView xWindow="0" yWindow="0" windowWidth="20490" windowHeight="7050" firstSheet="1" activeTab="1"/>
  </bookViews>
  <sheets>
    <sheet name="foxz" sheetId="2" state="veryHidden" r:id="rId1"/>
    <sheet name="Biểu tổng hợp" sheetId="1" r:id="rId2"/>
  </sheets>
  <definedNames>
    <definedName name="_xlnm.Print_Area" localSheetId="1">'Biểu tổng hợp'!$A$1:$L$226</definedName>
    <definedName name="_xlnm.Print_Titles" localSheetId="1">'Biểu tổng hợp'!$4:$6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208" i="1"/>
  <c r="H153" i="1"/>
  <c r="H154" i="1"/>
  <c r="H155" i="1"/>
  <c r="H156" i="1"/>
  <c r="H157" i="1"/>
  <c r="H152" i="1"/>
  <c r="G204" i="1" l="1"/>
  <c r="J207" i="1"/>
  <c r="I207" i="1"/>
  <c r="L47" i="1"/>
  <c r="G134" i="1"/>
  <c r="G133" i="1"/>
  <c r="L127" i="1"/>
  <c r="L121" i="1" s="1"/>
  <c r="L45" i="1"/>
  <c r="H130" i="1"/>
  <c r="L130" i="1" s="1"/>
  <c r="G132" i="1"/>
  <c r="G130" i="1" s="1"/>
  <c r="F130" i="1"/>
  <c r="H146" i="1"/>
  <c r="H47" i="1" s="1"/>
  <c r="J130" i="1" l="1"/>
  <c r="H126" i="1"/>
  <c r="H122" i="1" s="1"/>
  <c r="H121" i="1" s="1"/>
  <c r="G125" i="1"/>
  <c r="F122" i="1"/>
  <c r="F121" i="1" s="1"/>
  <c r="J121" i="1" l="1"/>
  <c r="E47" i="1"/>
  <c r="G45" i="1"/>
  <c r="G47" i="1" s="1"/>
  <c r="G46" i="1"/>
  <c r="G51" i="1"/>
  <c r="G52" i="1"/>
  <c r="G53" i="1"/>
  <c r="G54" i="1"/>
  <c r="G56" i="1"/>
  <c r="G57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5" i="1"/>
  <c r="G76" i="1"/>
  <c r="G78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9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5" i="1"/>
  <c r="G206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H103" i="1"/>
  <c r="G103" i="1" s="1"/>
  <c r="H102" i="1"/>
  <c r="G102" i="1" s="1"/>
  <c r="H77" i="1"/>
  <c r="G77" i="1" s="1"/>
  <c r="H67" i="1"/>
  <c r="G67" i="1" s="1"/>
  <c r="H58" i="1"/>
  <c r="G58" i="1" s="1"/>
  <c r="H55" i="1"/>
  <c r="G55" i="1" s="1"/>
  <c r="H99" i="1"/>
  <c r="G122" i="1" l="1"/>
  <c r="G121" i="1" s="1"/>
  <c r="G99" i="1"/>
  <c r="H87" i="1"/>
  <c r="G87" i="1" l="1"/>
  <c r="L87" i="1"/>
  <c r="H50" i="1"/>
  <c r="H74" i="1"/>
  <c r="G74" i="1" s="1"/>
  <c r="H128" i="1"/>
  <c r="G128" i="1" s="1"/>
  <c r="H79" i="1"/>
  <c r="G79" i="1" s="1"/>
  <c r="E49" i="1"/>
  <c r="F49" i="1"/>
  <c r="D49" i="1"/>
  <c r="E130" i="1"/>
  <c r="I130" i="1" s="1"/>
  <c r="D130" i="1"/>
  <c r="D87" i="1"/>
  <c r="E87" i="1"/>
  <c r="I87" i="1" s="1"/>
  <c r="F87" i="1"/>
  <c r="J87" i="1" s="1"/>
  <c r="E48" i="1"/>
  <c r="D48" i="1"/>
  <c r="E122" i="1"/>
  <c r="E121" i="1" s="1"/>
  <c r="I121" i="1" s="1"/>
  <c r="D122" i="1"/>
  <c r="D121" i="1" s="1"/>
  <c r="F76" i="1"/>
  <c r="F77" i="1"/>
  <c r="F75" i="1"/>
  <c r="F48" i="1" s="1"/>
  <c r="E137" i="1"/>
  <c r="E153" i="1"/>
  <c r="F153" i="1"/>
  <c r="G153" i="1"/>
  <c r="D153" i="1"/>
  <c r="D137" i="1"/>
  <c r="D117" i="1"/>
  <c r="H29" i="1"/>
  <c r="F29" i="1"/>
  <c r="J22" i="1"/>
  <c r="I22" i="1"/>
  <c r="H18" i="1"/>
  <c r="H19" i="1"/>
  <c r="H20" i="1"/>
  <c r="H17" i="1"/>
  <c r="H49" i="1" l="1"/>
  <c r="G49" i="1" s="1"/>
  <c r="G50" i="1"/>
  <c r="F44" i="1"/>
  <c r="F47" i="1" s="1"/>
  <c r="H48" i="1"/>
  <c r="E44" i="1"/>
  <c r="D44" i="1"/>
  <c r="K154" i="1"/>
  <c r="K155" i="1"/>
  <c r="L48" i="1" l="1"/>
  <c r="L44" i="1" s="1"/>
  <c r="J48" i="1"/>
  <c r="I48" i="1"/>
  <c r="H44" i="1"/>
  <c r="G48" i="1"/>
  <c r="G44" i="1" l="1"/>
  <c r="I44" i="1"/>
  <c r="J21" i="1"/>
  <c r="K153" i="1" l="1"/>
  <c r="J29" i="1"/>
  <c r="J30" i="1"/>
  <c r="J31" i="1"/>
  <c r="J33" i="1"/>
  <c r="J44" i="1"/>
  <c r="J45" i="1"/>
  <c r="J47" i="1"/>
  <c r="I45" i="1"/>
</calcChain>
</file>

<file path=xl/comments1.xml><?xml version="1.0" encoding="utf-8"?>
<comments xmlns="http://schemas.openxmlformats.org/spreadsheetml/2006/main">
  <authors>
    <author>Administrator</author>
  </authors>
  <commentList>
    <comment ref="G146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lấy theo số liệu thống kê Quảng Ngãi (Công văn số 511, ngày 09/11/2025)</t>
        </r>
      </text>
    </comment>
  </commentList>
</comments>
</file>

<file path=xl/sharedStrings.xml><?xml version="1.0" encoding="utf-8"?>
<sst xmlns="http://schemas.openxmlformats.org/spreadsheetml/2006/main" count="569" uniqueCount="298">
  <si>
    <t>TT</t>
  </si>
  <si>
    <t>Chỉ tiêu</t>
  </si>
  <si>
    <t>Đơn vị tính</t>
  </si>
  <si>
    <t>A</t>
  </si>
  <si>
    <t>CHỈ TIÊU KINH TẾ</t>
  </si>
  <si>
    <t>Tỷ đồng</t>
  </si>
  <si>
    <t xml:space="preserve"> - Nông - Lâm - Thủy sản</t>
  </si>
  <si>
    <t xml:space="preserve"> - Công nghiệp - xây dựng</t>
  </si>
  <si>
    <t xml:space="preserve"> - Dịch vụ</t>
  </si>
  <si>
    <t>%</t>
  </si>
  <si>
    <t>Thu nhập bình quân đầu người</t>
  </si>
  <si>
    <t>Tr. đồng</t>
  </si>
  <si>
    <t>Tổng chi ngân sách Nhà nước</t>
  </si>
  <si>
    <t>Công nghiệp</t>
  </si>
  <si>
    <t>-</t>
  </si>
  <si>
    <t xml:space="preserve"> Điện sản xuất</t>
  </si>
  <si>
    <t>Triệu Kw/h</t>
  </si>
  <si>
    <t xml:space="preserve"> Điện thương phẩm </t>
  </si>
  <si>
    <t xml:space="preserve"> Nước máy</t>
  </si>
  <si>
    <t xml:space="preserve"> M3</t>
  </si>
  <si>
    <t>Hợp tác xã</t>
  </si>
  <si>
    <t>Tổng số  hợp tác xã</t>
  </si>
  <si>
    <t>+ Số hợp tác xã thành lập mới</t>
  </si>
  <si>
    <t>Tổng số lao động trong hợp tác xã</t>
  </si>
  <si>
    <t>Người</t>
  </si>
  <si>
    <t xml:space="preserve">Tổ hợp tác </t>
  </si>
  <si>
    <t>Tổng số tổ hợp tác</t>
  </si>
  <si>
    <t>Tổ hợp tác</t>
  </si>
  <si>
    <t xml:space="preserve">Tổng số thành viên tổ hợp tác </t>
  </si>
  <si>
    <t>Thành viên</t>
  </si>
  <si>
    <t>Du lịch</t>
  </si>
  <si>
    <t>Tổng lượt khách</t>
  </si>
  <si>
    <t>L/khách</t>
  </si>
  <si>
    <t>Tổng doanh thu ngành du lịch</t>
  </si>
  <si>
    <t>B</t>
  </si>
  <si>
    <t>TỔNG DIỆN TÍCH GIEO TRỒNG</t>
  </si>
  <si>
    <t>Ha</t>
  </si>
  <si>
    <t>a</t>
  </si>
  <si>
    <t>Tổng sản lượng lương thực có hạt</t>
  </si>
  <si>
    <t>Tấn</t>
  </si>
  <si>
    <t>Trong đó: Thóc</t>
  </si>
  <si>
    <t>*</t>
  </si>
  <si>
    <t>Lương thực bình quân đầu người</t>
  </si>
  <si>
    <t>I</t>
  </si>
  <si>
    <t>Tổng diện tích gieo trồng cây hàng năm</t>
  </si>
  <si>
    <t>Cây lương thực</t>
  </si>
  <si>
    <t>1.1</t>
  </si>
  <si>
    <t>Lúa cả năm</t>
  </si>
  <si>
    <t>+</t>
  </si>
  <si>
    <t>Năng suất</t>
  </si>
  <si>
    <t>Tạ/ha</t>
  </si>
  <si>
    <t>Sản lượng</t>
  </si>
  <si>
    <t>1.1.1</t>
  </si>
  <si>
    <t>Lúa vụ Đông - Xuân</t>
  </si>
  <si>
    <t>1.1.2</t>
  </si>
  <si>
    <t>Lúa mùa</t>
  </si>
  <si>
    <t xml:space="preserve">Lúa ruộng vụ Mùa </t>
  </si>
  <si>
    <t xml:space="preserve">Lúa rẫy </t>
  </si>
  <si>
    <t>1.2</t>
  </si>
  <si>
    <t>Ngô</t>
  </si>
  <si>
    <t>Cây chất bột có củ</t>
  </si>
  <si>
    <t>2.1</t>
  </si>
  <si>
    <t xml:space="preserve">Cây sắn </t>
  </si>
  <si>
    <t>2.2</t>
  </si>
  <si>
    <t>Khoai lang, khoai sọ</t>
  </si>
  <si>
    <t xml:space="preserve">Cây thực phẩm </t>
  </si>
  <si>
    <t>Rau các loại</t>
  </si>
  <si>
    <t>Cây mía</t>
  </si>
  <si>
    <t>Cây HN khác</t>
  </si>
  <si>
    <t>II</t>
  </si>
  <si>
    <t>Tổng diện tích gieo trồng cây lâu năm</t>
  </si>
  <si>
    <t xml:space="preserve">Cà phê  </t>
  </si>
  <si>
    <t>Diện tích tái canh</t>
  </si>
  <si>
    <t>Diện tích thu hoạch</t>
  </si>
  <si>
    <t>ha</t>
  </si>
  <si>
    <t xml:space="preserve">Cao su </t>
  </si>
  <si>
    <t>Điều</t>
  </si>
  <si>
    <t>Trong đó: Diện tích trồng mới</t>
  </si>
  <si>
    <t xml:space="preserve"> Cây mắc ca</t>
  </si>
  <si>
    <t xml:space="preserve">Cây lâu năm khác </t>
  </si>
  <si>
    <t>III</t>
  </si>
  <si>
    <t xml:space="preserve"> Cây dược liệu các loại</t>
  </si>
  <si>
    <t>b</t>
  </si>
  <si>
    <t>Tỷ lệ diện tích gieo trồng ứng dụng công nghệ cao được cấp có thẩm quyền công nhận</t>
  </si>
  <si>
    <t>Lâm nghiệp</t>
  </si>
  <si>
    <t>C</t>
  </si>
  <si>
    <t>Chăn nuôi</t>
  </si>
  <si>
    <t>Chăn nuôi gia súc</t>
  </si>
  <si>
    <t>con</t>
  </si>
  <si>
    <t xml:space="preserve">Tổng đàn trâu </t>
  </si>
  <si>
    <t xml:space="preserve">Tổng đàn bò </t>
  </si>
  <si>
    <t xml:space="preserve">Tổng đàn heo </t>
  </si>
  <si>
    <t xml:space="preserve">Chăn nuôi gia cầm </t>
  </si>
  <si>
    <t>Sản phẩm chăn nuôi thịt hơi các loại</t>
  </si>
  <si>
    <t>Trong đó: thịt lợn hơi</t>
  </si>
  <si>
    <t>Sản lượng nuôi trồng thủy sản</t>
  </si>
  <si>
    <t>Tạ/Ha</t>
  </si>
  <si>
    <t xml:space="preserve"> +</t>
  </si>
  <si>
    <t xml:space="preserve">Tổng số lồng nuôi thủy sản </t>
  </si>
  <si>
    <t>Lồng</t>
  </si>
  <si>
    <t>4.2</t>
  </si>
  <si>
    <t>Khai thác thủy sản</t>
  </si>
  <si>
    <t>4.3</t>
  </si>
  <si>
    <t>Tổng sản lượng thủy sản các loại</t>
  </si>
  <si>
    <t>1.</t>
  </si>
  <si>
    <t xml:space="preserve">Dân số trung bình </t>
  </si>
  <si>
    <t>Dân số có mặt đầu năm</t>
  </si>
  <si>
    <t>Dân số có mặt cuối năm</t>
  </si>
  <si>
    <t>2.</t>
  </si>
  <si>
    <t>Tỷ lệ tăng dân số tự nhiên</t>
  </si>
  <si>
    <t>3.</t>
  </si>
  <si>
    <t>Tổng số hộ trên địa bàn</t>
  </si>
  <si>
    <t>Hộ</t>
  </si>
  <si>
    <t>4.</t>
  </si>
  <si>
    <t>Giáo dục</t>
  </si>
  <si>
    <t>Học sinh</t>
  </si>
  <si>
    <t>Tỷ lệ trẻ em trong độ tuổi đi học mẫu giáo</t>
  </si>
  <si>
    <t>Tỷ lệ trẻ em trong độ tuổi đi nhà trẻ</t>
  </si>
  <si>
    <t>4.4</t>
  </si>
  <si>
    <t>Tỷ lệ học sinh đi học đúng độ tuổi</t>
  </si>
  <si>
    <t>Tiểu học</t>
  </si>
  <si>
    <t>Trung học cơ sở</t>
  </si>
  <si>
    <t>4.5</t>
  </si>
  <si>
    <t>Số trường đạt chuẩn quốc gia</t>
  </si>
  <si>
    <t>Trường</t>
  </si>
  <si>
    <t>4.6</t>
  </si>
  <si>
    <t>Tỷ lệ trường đạt chuẩn quốc gia</t>
  </si>
  <si>
    <t>Số trường mầm non đạt chuẩn</t>
  </si>
  <si>
    <t>Tỷ lệ</t>
  </si>
  <si>
    <t>Số trường tiểu học đạt chuẩn</t>
  </si>
  <si>
    <t>Số trường THCS đạt chuẩn</t>
  </si>
  <si>
    <t>Số trường TH và THCS đạt chuẩn</t>
  </si>
  <si>
    <t>4.7</t>
  </si>
  <si>
    <t xml:space="preserve">Bổ túc văn hoá THPT </t>
  </si>
  <si>
    <t>4.8</t>
  </si>
  <si>
    <t>Tỷ lệ học sinh tốt nghiệp THCS tiếp tục học THPT, bổ túc và học nghề</t>
  </si>
  <si>
    <t>5.</t>
  </si>
  <si>
    <t>Y tế</t>
  </si>
  <si>
    <t>5.1</t>
  </si>
  <si>
    <t>Tổng số giường bệnh</t>
  </si>
  <si>
    <t>Giường</t>
  </si>
  <si>
    <t>Giường bệnh tại TTYT</t>
  </si>
  <si>
    <t>Giường lưu tại trạm y tế</t>
  </si>
  <si>
    <t>5.2</t>
  </si>
  <si>
    <t>Số giường bệnh/ 1 vạn dân</t>
  </si>
  <si>
    <t>Giường/vạn dân</t>
  </si>
  <si>
    <t>5.3</t>
  </si>
  <si>
    <t>Số bác sỹ/ 1 vạn dân</t>
  </si>
  <si>
    <t>Bác sỹ</t>
  </si>
  <si>
    <t>5.4</t>
  </si>
  <si>
    <t>5.5</t>
  </si>
  <si>
    <t>Tỷ lệ xã, phường, thị trấn có bác sỹ</t>
  </si>
  <si>
    <t>5.6</t>
  </si>
  <si>
    <t>5.7</t>
  </si>
  <si>
    <t>Tỷ lệ trẻ em dưới 5 tuổi suy dinh dưỡng thể thấp còi</t>
  </si>
  <si>
    <t>5.8</t>
  </si>
  <si>
    <t>Số người tham gia BHXH tự nguyện</t>
  </si>
  <si>
    <t>5.9</t>
  </si>
  <si>
    <t>Số người tham gia BHXH bắt buộc</t>
  </si>
  <si>
    <t>5.10</t>
  </si>
  <si>
    <t>Tỷ lệ bao phủ bảo hiểm y tế/dân số trung bình</t>
  </si>
  <si>
    <t>5.11</t>
  </si>
  <si>
    <t>5.12</t>
  </si>
  <si>
    <t>Tỷ lệ bao phủ bảo hiểm xã hội tự nguyện/ lực lượng lao động tham gia</t>
  </si>
  <si>
    <t>5.13</t>
  </si>
  <si>
    <t>Tỷ lệ bao phủ bảo hiểm thất nghiệp/lực lượng lao động tham gia</t>
  </si>
  <si>
    <t>6.</t>
  </si>
  <si>
    <t>Văn hóa - Thông tin</t>
  </si>
  <si>
    <t>6.1</t>
  </si>
  <si>
    <t>Số xã, thị trấn có nhà văn hoá, thư viện</t>
  </si>
  <si>
    <t>xã, thị trấn</t>
  </si>
  <si>
    <t>Số đầu sách báo thư viện (gồm thư viện huyện và xã)</t>
  </si>
  <si>
    <t>cuốn</t>
  </si>
  <si>
    <t>6.2</t>
  </si>
  <si>
    <t>6.3</t>
  </si>
  <si>
    <t>Tỷ lệ gia đình đạt danh hiệu "Gia đình văn hóa"</t>
  </si>
  <si>
    <t>6.4</t>
  </si>
  <si>
    <t>Tỷ lệ cơ quan, đơn vị đạt, giữ vững cơ quan văn hóa</t>
  </si>
  <si>
    <t>6.5</t>
  </si>
  <si>
    <t>Tổng số giờ phát thanh trên địa bàn huyện</t>
  </si>
  <si>
    <t>giờ</t>
  </si>
  <si>
    <t>6.6</t>
  </si>
  <si>
    <t>Số buổi chiếu bóng phục vụ vùng cao</t>
  </si>
  <si>
    <t>buổi</t>
  </si>
  <si>
    <t>6.7</t>
  </si>
  <si>
    <t>Số hộ xem được Đài Truyền hình Việt Nam</t>
  </si>
  <si>
    <t>6.8</t>
  </si>
  <si>
    <t>Số hộ nghe được Đài Tiếng nói Việt Nam</t>
  </si>
  <si>
    <t>6.9</t>
  </si>
  <si>
    <t>Tỷ lệ xã, thị trấn có nhà văn hóa</t>
  </si>
  <si>
    <t>7.</t>
  </si>
  <si>
    <t>7.1</t>
  </si>
  <si>
    <t>Số hộ nghèo</t>
  </si>
  <si>
    <t>Tỷ lệ hộ nghèo</t>
  </si>
  <si>
    <t>7.2</t>
  </si>
  <si>
    <t>Số hộ cận nghèo</t>
  </si>
  <si>
    <t>Tỷ lệ hộ cận nghèo</t>
  </si>
  <si>
    <t>7.3</t>
  </si>
  <si>
    <t>7.5</t>
  </si>
  <si>
    <t>Tỷ lệ lao động được đào tạo so với tổng số lao động</t>
  </si>
  <si>
    <t>7.6</t>
  </si>
  <si>
    <t xml:space="preserve">Số xã, phường, thị trấn triển khai chương trình hành động vì  trẻ em </t>
  </si>
  <si>
    <t>Tỷ lệ hộ dân được sử dụng điện</t>
  </si>
  <si>
    <t>Tỷ lệ hộ dân tộc thiểu số có đất ở</t>
  </si>
  <si>
    <t>Tỷ lệ hộ dân tộc thiểu số có đất sản xuất</t>
  </si>
  <si>
    <t>D</t>
  </si>
  <si>
    <t>CHỈ TIÊU MÔI TRƯỜNG</t>
  </si>
  <si>
    <t>Tỷ lệ dân cư nông thôn sử dụng nước hợp vệ sinh</t>
  </si>
  <si>
    <t>11.2</t>
  </si>
  <si>
    <t>Tỷ lệ hộ gia đình ở khu vực đô thị được sử dụng nước sinh hoạt hợp vệ sinh</t>
  </si>
  <si>
    <t>11.3</t>
  </si>
  <si>
    <t>Tỷ lệ chất thải rắn được thu gom, xử lý ở đô thị</t>
  </si>
  <si>
    <t>Tỷ lệ rác thải sinh hoạt ở đô thị được thu gom và xử lý chuẩn (xử lý theo công nghiệp hiện đại)</t>
  </si>
  <si>
    <t>Tỷ lệ rác thải sinh hoạt ở nông thôn được thu gom và xử lý chuẩn (xử lý theo công nghiệp hiện đại)</t>
  </si>
  <si>
    <t>11.4</t>
  </si>
  <si>
    <t>Tỷ lệ cơ sở sản xuất mới xây dựng sử dụng sử dụng công nghệ sạch hoặc có thiết bị xử lý ô nhiễm môi trường</t>
  </si>
  <si>
    <t>11.5</t>
  </si>
  <si>
    <t>Tỷ lệ cụm công nghiệp đang hoạt động có hệ thống xử lý nước thải tập trung đạt tiêu chuẩn môi trường</t>
  </si>
  <si>
    <t>11.6</t>
  </si>
  <si>
    <t xml:space="preserve">Tỷ lệ cơ sở sản xuất kinh doanh đạt tiêu chuẩn về môi trường </t>
  </si>
  <si>
    <t>11.7</t>
  </si>
  <si>
    <t>Tỷ lệ xử lý triệt để cơ sở gây ô nhiễm môi trường nghiêm trọng</t>
  </si>
  <si>
    <t>CHỈ TIÊU AN NINH-QUỐC PHÒNG</t>
  </si>
  <si>
    <t>Tỷ lệ giao quân</t>
  </si>
  <si>
    <t>Thôn</t>
  </si>
  <si>
    <t>Phát triển doanh nghiệp</t>
  </si>
  <si>
    <t>Thành lập mới doanh nghiệp</t>
  </si>
  <si>
    <t>Doanh nghiệp</t>
  </si>
  <si>
    <t>Ngô vụ Đông Xuân</t>
  </si>
  <si>
    <t>Ngô vụ mùa</t>
  </si>
  <si>
    <t>Trong đó diện tích trồng mới</t>
  </si>
  <si>
    <t>Diện tích trồng mới</t>
  </si>
  <si>
    <t>Sầu riêng</t>
  </si>
  <si>
    <t>Cây có múi</t>
  </si>
  <si>
    <t>Cây ăn quả khác</t>
  </si>
  <si>
    <t>Dược liệu hàng năm đến cuối năm 2023</t>
  </si>
  <si>
    <t>Lượt ha</t>
  </si>
  <si>
    <t>Dược liệu hàng năm trồng mới năm 2024</t>
  </si>
  <si>
    <t>Cây dược liệu lâu năm</t>
  </si>
  <si>
    <t>Số trường Trung học phổ thông đạt chuẩn</t>
  </si>
  <si>
    <t>Tỷ lệ trẻ em dưới 5 tuổi suy dinh dưỡng thể nhẹ cân</t>
  </si>
  <si>
    <t>Tỉnh giao</t>
  </si>
  <si>
    <t xml:space="preserve">PHỤ LỤC </t>
  </si>
  <si>
    <t>Thôn ĐBDTTS đạt Nông thôn mới</t>
  </si>
  <si>
    <t xml:space="preserve">Tỷ lệ xã đạt chuẩn bộ tiêu chí quốc gia về y tế xã </t>
  </si>
  <si>
    <t xml:space="preserve">So sánh </t>
  </si>
  <si>
    <t>&gt;58</t>
  </si>
  <si>
    <t xml:space="preserve">Chỉ tiêu kinh tế xã hội năm 2025 tại Nghị quyết số 16-NQ/HU </t>
  </si>
  <si>
    <t>&gt;50</t>
  </si>
  <si>
    <t>Triệu đồng</t>
  </si>
  <si>
    <t>KẾT QUẢ THỰC HIỆN CÁC CHỈ TIÊU KINH TẾ XÃ HỘI  NĂM 2025 VÀ DỰ KIẾN NĂM 2026</t>
  </si>
  <si>
    <t>Thực hiện năm 2024</t>
  </si>
  <si>
    <t>Năm 2025</t>
  </si>
  <si>
    <t>Kế hoạch năm 2025</t>
  </si>
  <si>
    <t>Thực hiện đến 31/10/2025</t>
  </si>
  <si>
    <t>Ước thực hiện năm 2025</t>
  </si>
  <si>
    <t>Dự kiến kế hoạch năm 2026</t>
  </si>
  <si>
    <t xml:space="preserve">Tổng giá trị sản phẩm theo giá hiện hành </t>
  </si>
  <si>
    <t>Tổng giá trị sản phẩm theo giá so sánh 2010</t>
  </si>
  <si>
    <t>Tốc độ phát triển tổng sản phẩm theo giá so sánh 2010</t>
  </si>
  <si>
    <t>...</t>
  </si>
  <si>
    <t xml:space="preserve">Tổng thu ngân sách Nhà nước (xã hưởng) </t>
  </si>
  <si>
    <t>Tổng mức bán lẻ hàng hóa và doanh thu dịch vụ tiêu dùng (giá hiện hành)</t>
  </si>
  <si>
    <t>Số thôn chuẩn nông thôn mới (lũy kế)</t>
  </si>
  <si>
    <t>thôn</t>
  </si>
  <si>
    <t>Số thôn đạt chuẩn NTM kiểu mẫu trong năm</t>
  </si>
  <si>
    <t>Cây ăn quả các loại</t>
  </si>
  <si>
    <t>Diện tích trồng mới rừng trên địa bàn</t>
  </si>
  <si>
    <t>xã thực hiện</t>
  </si>
  <si>
    <t>Diện tích rừng trong quy hoạch 3 loại rừng</t>
  </si>
  <si>
    <t>Rừng phòng hộ</t>
  </si>
  <si>
    <t>Rừng sản xuất</t>
  </si>
  <si>
    <t xml:space="preserve">Sản lượng thuỷ sản đánh bắt </t>
  </si>
  <si>
    <t>Thuỷ lợi</t>
  </si>
  <si>
    <t xml:space="preserve">Tổng diện tích được tưới </t>
  </si>
  <si>
    <t>Trong đó tưới bằng công trình kiên cố</t>
  </si>
  <si>
    <t>CHỈ TIÊU VĂN HÓA-XÃ HỘI-MÔI TRƯỜNG</t>
  </si>
  <si>
    <t>Giáo dục mầm non công lập</t>
  </si>
  <si>
    <t>THCS</t>
  </si>
  <si>
    <t>hộ</t>
  </si>
  <si>
    <t>Diện tích nuôi trồng</t>
  </si>
  <si>
    <t>Sản lượng khai thác thuỷ sản</t>
  </si>
  <si>
    <t>Tỷ lệ che phủ rừng</t>
  </si>
  <si>
    <t>Tỷ lệ thôn, làng đạt danh hiệu văn hóa</t>
  </si>
  <si>
    <t>Tỷ lệ thôn có nhân viên y tế hoạt động và đạt chuẩn chuyên môn</t>
  </si>
  <si>
    <t>Số  thôn mạnh về phong trào toàn dân bảo vệ an ninh Tổ quốc;  đạt chuẩn an toàn về an ninh, trật tự xã hội</t>
  </si>
  <si>
    <t>KDC, cơ quan, trường học đạt tiêu chuẩn về ANTT</t>
  </si>
  <si>
    <t>Đậu, lạc các loại</t>
  </si>
  <si>
    <t xml:space="preserve"> + xã trồng rừng sản xuất</t>
  </si>
  <si>
    <t>Hội đồng nhân dân xã giao</t>
  </si>
  <si>
    <t>Kg/người/năm</t>
  </si>
  <si>
    <t>HĐN
 xã giao</t>
  </si>
  <si>
    <t>Lao động - việc làm - giảm nghèo (theo chuẩn nghèo tiếp cận đa chiều)</t>
  </si>
  <si>
    <t>Một số vật nuôi khác</t>
  </si>
  <si>
    <t>Số hộ giảm nghèo trong năm</t>
  </si>
  <si>
    <t>(Ban hành kèm theo Báo cáo số          /BC-UBND, ngày     tháng      năm 2025. của Ủy ban nhân dân xã Đăk Ui)</t>
  </si>
  <si>
    <t>Ước thực hiện năm 2025 so kế hoạch</t>
  </si>
  <si>
    <t>Giáo dục phổ thông công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</si>
</sst>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_-* #,##0_-;\-* #,##0_-;_-* &quot;-&quot;??_-;_-@_-"/>
    <numFmt numFmtId="169" formatCode="_-* #,##0.0_-;\-* #,##0.0_-;_-* &quot;-&quot;??_-;_-@_-"/>
    <numFmt numFmtId="170" formatCode="0.0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name val=".VnTime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.VnArial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 Light"/>
      <family val="1"/>
      <scheme val="major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charset val="163"/>
      <scheme val="major"/>
    </font>
    <font>
      <i/>
      <sz val="12"/>
      <color theme="1"/>
      <name val="Calibri Light"/>
      <family val="1"/>
      <scheme val="major"/>
    </font>
    <font>
      <i/>
      <sz val="12"/>
      <color theme="1"/>
      <name val="Calibri Light"/>
      <family val="1"/>
      <charset val="163"/>
      <scheme val="major"/>
    </font>
    <font>
      <b/>
      <i/>
      <sz val="12"/>
      <color theme="1"/>
      <name val="Calibri Light"/>
      <family val="1"/>
      <charset val="163"/>
      <scheme val="major"/>
    </font>
    <font>
      <b/>
      <sz val="12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4" fillId="0" borderId="0"/>
  </cellStyleXfs>
  <cellXfs count="174">
    <xf numFmtId="0" fontId="0" fillId="0" borderId="0" xfId="0"/>
    <xf numFmtId="0" fontId="9" fillId="0" borderId="1" xfId="0" applyFont="1" applyBorder="1"/>
    <xf numFmtId="166" fontId="9" fillId="0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165" fontId="9" fillId="0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168" fontId="9" fillId="0" borderId="1" xfId="1" applyNumberFormat="1" applyFont="1" applyFill="1" applyBorder="1" applyAlignment="1">
      <alignment horizontal="right" vertical="center"/>
    </xf>
    <xf numFmtId="170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/>
    </xf>
    <xf numFmtId="43" fontId="9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right" vertical="center"/>
    </xf>
    <xf numFmtId="3" fontId="9" fillId="0" borderId="1" xfId="12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4" applyNumberFormat="1" applyFont="1" applyFill="1" applyBorder="1" applyAlignment="1">
      <alignment horizontal="right" vertical="center"/>
    </xf>
    <xf numFmtId="164" fontId="9" fillId="0" borderId="1" xfId="4" applyNumberFormat="1" applyFont="1" applyFill="1" applyBorder="1" applyAlignment="1">
      <alignment horizontal="right" vertical="center"/>
    </xf>
    <xf numFmtId="168" fontId="9" fillId="0" borderId="1" xfId="4" applyNumberFormat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 wrapText="1"/>
    </xf>
    <xf numFmtId="43" fontId="9" fillId="0" borderId="1" xfId="0" applyNumberFormat="1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1" xfId="1" applyNumberFormat="1" applyFont="1" applyFill="1" applyBorder="1" applyAlignment="1">
      <alignment vertical="center" wrapText="1"/>
    </xf>
    <xf numFmtId="0" fontId="17" fillId="0" borderId="0" xfId="0" applyFont="1"/>
    <xf numFmtId="164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168" fontId="9" fillId="0" borderId="1" xfId="1" applyNumberFormat="1" applyFont="1" applyFill="1" applyBorder="1"/>
    <xf numFmtId="0" fontId="18" fillId="0" borderId="0" xfId="0" applyFont="1"/>
    <xf numFmtId="0" fontId="8" fillId="0" borderId="1" xfId="2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20" fillId="0" borderId="0" xfId="0" applyNumberFormat="1" applyFont="1"/>
    <xf numFmtId="43" fontId="19" fillId="0" borderId="0" xfId="0" applyNumberFormat="1" applyFont="1"/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justify" vertical="center" wrapText="1"/>
    </xf>
    <xf numFmtId="0" fontId="8" fillId="0" borderId="1" xfId="3" applyFont="1" applyBorder="1" applyAlignment="1">
      <alignment horizontal="center" vertical="center"/>
    </xf>
    <xf numFmtId="0" fontId="21" fillId="0" borderId="0" xfId="0" applyFont="1"/>
    <xf numFmtId="0" fontId="9" fillId="0" borderId="1" xfId="5" quotePrefix="1" applyFont="1" applyBorder="1" applyAlignment="1">
      <alignment horizontal="center" vertical="center"/>
    </xf>
    <xf numFmtId="0" fontId="9" fillId="0" borderId="1" xfId="6" quotePrefix="1" applyFont="1" applyBorder="1" applyAlignment="1">
      <alignment horizontal="justify" vertical="center"/>
    </xf>
    <xf numFmtId="0" fontId="8" fillId="0" borderId="1" xfId="3" quotePrefix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justify" vertical="center" wrapText="1"/>
    </xf>
    <xf numFmtId="0" fontId="8" fillId="0" borderId="1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justify" vertical="center" wrapText="1"/>
    </xf>
    <xf numFmtId="0" fontId="9" fillId="0" borderId="1" xfId="7" applyFont="1" applyBorder="1" applyAlignment="1">
      <alignment horizontal="center" vertical="center"/>
    </xf>
    <xf numFmtId="49" fontId="9" fillId="0" borderId="1" xfId="7" applyNumberFormat="1" applyFont="1" applyBorder="1" applyAlignment="1">
      <alignment horizontal="justify" vertical="center" wrapText="1"/>
    </xf>
    <xf numFmtId="0" fontId="22" fillId="0" borderId="0" xfId="0" applyFont="1"/>
    <xf numFmtId="0" fontId="9" fillId="0" borderId="1" xfId="11" applyFont="1" applyBorder="1" applyAlignment="1">
      <alignment horizontal="justify" vertical="center" wrapText="1"/>
    </xf>
    <xf numFmtId="0" fontId="9" fillId="0" borderId="1" xfId="11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justify" vertical="center" wrapText="1"/>
    </xf>
    <xf numFmtId="0" fontId="9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justify" vertical="center" wrapText="1"/>
    </xf>
    <xf numFmtId="0" fontId="9" fillId="0" borderId="1" xfId="8" quotePrefix="1" applyFont="1" applyBorder="1" applyAlignment="1">
      <alignment horizontal="center" vertical="center" wrapText="1"/>
    </xf>
    <xf numFmtId="0" fontId="9" fillId="0" borderId="1" xfId="8" quotePrefix="1" applyFont="1" applyBorder="1" applyAlignment="1">
      <alignment horizontal="justify" vertical="center" wrapText="1"/>
    </xf>
    <xf numFmtId="0" fontId="23" fillId="0" borderId="0" xfId="0" applyFont="1"/>
    <xf numFmtId="0" fontId="1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4" fillId="0" borderId="0" xfId="0" applyFont="1"/>
    <xf numFmtId="168" fontId="9" fillId="0" borderId="3" xfId="1" applyNumberFormat="1" applyFont="1" applyFill="1" applyBorder="1" applyAlignment="1">
      <alignment horizontal="right" vertical="center"/>
    </xf>
    <xf numFmtId="0" fontId="9" fillId="0" borderId="1" xfId="6" quotePrefix="1" applyFont="1" applyBorder="1" applyAlignment="1">
      <alignment horizontal="center" vertical="center"/>
    </xf>
    <xf numFmtId="0" fontId="9" fillId="0" borderId="1" xfId="6" applyFont="1" applyBorder="1" applyAlignment="1">
      <alignment horizontal="justify" vertical="center"/>
    </xf>
    <xf numFmtId="168" fontId="9" fillId="0" borderId="3" xfId="5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5" fillId="0" borderId="0" xfId="0" applyFont="1"/>
    <xf numFmtId="43" fontId="10" fillId="0" borderId="0" xfId="0" applyNumberFormat="1" applyFont="1"/>
    <xf numFmtId="168" fontId="19" fillId="0" borderId="0" xfId="0" applyNumberFormat="1" applyFont="1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0" borderId="1" xfId="12" quotePrefix="1" applyFont="1" applyBorder="1" applyAlignment="1">
      <alignment horizontal="center" vertical="center"/>
    </xf>
    <xf numFmtId="0" fontId="9" fillId="0" borderId="1" xfId="12" applyFont="1" applyBorder="1" applyAlignment="1">
      <alignment horizontal="left" vertical="center" indent="1"/>
    </xf>
    <xf numFmtId="164" fontId="1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6" fillId="0" borderId="0" xfId="0" applyFont="1"/>
    <xf numFmtId="164" fontId="10" fillId="0" borderId="0" xfId="0" applyNumberFormat="1" applyFont="1"/>
    <xf numFmtId="0" fontId="9" fillId="0" borderId="1" xfId="12" applyFont="1" applyBorder="1" applyAlignment="1">
      <alignment horizontal="left" vertical="center" indent="3"/>
    </xf>
    <xf numFmtId="0" fontId="27" fillId="0" borderId="0" xfId="0" applyFont="1"/>
    <xf numFmtId="0" fontId="9" fillId="0" borderId="1" xfId="12" applyFont="1" applyBorder="1" applyAlignment="1">
      <alignment horizontal="left" vertical="center" wrapText="1"/>
    </xf>
    <xf numFmtId="0" fontId="9" fillId="0" borderId="1" xfId="12" applyFont="1" applyBorder="1" applyAlignment="1">
      <alignment horizontal="left" vertical="center"/>
    </xf>
    <xf numFmtId="0" fontId="9" fillId="0" borderId="1" xfId="12" applyFont="1" applyBorder="1" applyAlignment="1">
      <alignment horizontal="center" vertical="center" wrapText="1"/>
    </xf>
    <xf numFmtId="0" fontId="8" fillId="0" borderId="1" xfId="9" quotePrefix="1" applyFont="1" applyBorder="1" applyAlignment="1">
      <alignment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0" xfId="0" applyFont="1"/>
    <xf numFmtId="0" fontId="28" fillId="0" borderId="0" xfId="0" applyFont="1"/>
    <xf numFmtId="0" fontId="9" fillId="0" borderId="1" xfId="9" quotePrefix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29" fillId="0" borderId="0" xfId="0" applyFont="1"/>
    <xf numFmtId="0" fontId="8" fillId="0" borderId="1" xfId="5" applyFont="1" applyBorder="1" applyAlignment="1">
      <alignment horizontal="left" vertical="center" wrapText="1"/>
    </xf>
    <xf numFmtId="0" fontId="9" fillId="0" borderId="1" xfId="10" applyFont="1" applyBorder="1" applyAlignment="1">
      <alignment horizontal="left" vertical="center" wrapText="1"/>
    </xf>
    <xf numFmtId="0" fontId="9" fillId="0" borderId="1" xfId="10" applyFont="1" applyBorder="1" applyAlignment="1">
      <alignment horizontal="center" vertical="center" wrapText="1"/>
    </xf>
    <xf numFmtId="43" fontId="9" fillId="0" borderId="0" xfId="0" applyNumberFormat="1" applyFont="1"/>
    <xf numFmtId="0" fontId="8" fillId="0" borderId="1" xfId="10" applyFont="1" applyBorder="1" applyAlignment="1">
      <alignment horizontal="left" vertical="center" wrapText="1"/>
    </xf>
    <xf numFmtId="49" fontId="9" fillId="0" borderId="1" xfId="7" quotePrefix="1" applyNumberFormat="1" applyFont="1" applyBorder="1" applyAlignment="1">
      <alignment horizontal="left" vertical="center" wrapText="1"/>
    </xf>
    <xf numFmtId="0" fontId="9" fillId="0" borderId="1" xfId="7" applyFont="1" applyBorder="1" applyAlignment="1">
      <alignment horizontal="center" vertical="center" wrapText="1"/>
    </xf>
    <xf numFmtId="49" fontId="9" fillId="0" borderId="1" xfId="7" applyNumberFormat="1" applyFont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8" fontId="9" fillId="0" borderId="0" xfId="1" applyNumberFormat="1" applyFont="1" applyFill="1" applyAlignment="1">
      <alignment horizontal="right"/>
    </xf>
    <xf numFmtId="0" fontId="15" fillId="0" borderId="0" xfId="0" applyFont="1" applyAlignment="1">
      <alignment horizontal="center"/>
    </xf>
    <xf numFmtId="168" fontId="9" fillId="0" borderId="1" xfId="13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4" fontId="28" fillId="0" borderId="1" xfId="2" applyNumberFormat="1" applyFont="1" applyBorder="1" applyAlignment="1">
      <alignment horizontal="center" wrapText="1"/>
    </xf>
    <xf numFmtId="0" fontId="28" fillId="0" borderId="1" xfId="2" applyFont="1" applyBorder="1" applyAlignment="1">
      <alignment horizontal="center" wrapText="1"/>
    </xf>
    <xf numFmtId="168" fontId="29" fillId="0" borderId="1" xfId="1" applyNumberFormat="1" applyFont="1" applyFill="1" applyBorder="1" applyAlignment="1">
      <alignment horizontal="center" wrapText="1"/>
    </xf>
    <xf numFmtId="1" fontId="29" fillId="0" borderId="1" xfId="1" applyNumberFormat="1" applyFont="1" applyFill="1" applyBorder="1" applyAlignment="1">
      <alignment horizontal="center" wrapText="1"/>
    </xf>
    <xf numFmtId="1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1" xfId="6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4" fontId="8" fillId="0" borderId="5" xfId="2" applyNumberFormat="1" applyFont="1" applyBorder="1" applyAlignment="1">
      <alignment horizontal="center" vertical="center" wrapText="1"/>
    </xf>
    <xf numFmtId="4" fontId="8" fillId="0" borderId="6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14">
    <cellStyle name="Comma" xfId="1" builtinId="3"/>
    <cellStyle name="Comma 2" xfId="4"/>
    <cellStyle name="Normal" xfId="0" builtinId="0"/>
    <cellStyle name="Normal 2 3" xfId="8"/>
    <cellStyle name="Normal 3" xfId="13"/>
    <cellStyle name="Normal 3_17 bieu (hung cap nhap)" xfId="3"/>
    <cellStyle name="Normal_17 bieu (hung cap nhap)" xfId="5"/>
    <cellStyle name="Normal_bieu mau 2012 (cap nhap)" xfId="7"/>
    <cellStyle name="Normal_bieu mau KH2008" xfId="6"/>
    <cellStyle name="Normal_Bieu XDKH 2010- Dia phuong (hung)" xfId="9"/>
    <cellStyle name="Normal_Sheet2" xfId="2"/>
    <cellStyle name="Normal_Sheet3" xfId="10"/>
    <cellStyle name="Normal_Sheet6" xfId="11"/>
    <cellStyle name="Normal_UOC KQ 201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6"/>
  <sheetViews>
    <sheetView tabSelected="1" zoomScale="114" zoomScaleNormal="85" workbookViewId="0">
      <pane xSplit="7" ySplit="6" topLeftCell="H208" activePane="bottomRight" state="frozen"/>
      <selection pane="topRight" activeCell="H1" sqref="H1"/>
      <selection pane="bottomLeft" activeCell="A9" sqref="A9"/>
      <selection pane="bottomRight" activeCell="L4" sqref="L4:L6"/>
    </sheetView>
  </sheetViews>
  <sheetFormatPr defaultColWidth="8.875" defaultRowHeight="15" x14ac:dyDescent="0.25"/>
  <cols>
    <col min="1" max="1" width="3.625" style="131" customWidth="1"/>
    <col min="2" max="2" width="35.5" style="132" customWidth="1"/>
    <col min="3" max="3" width="9.625" style="153" customWidth="1"/>
    <col min="4" max="4" width="10.875" style="133" customWidth="1"/>
    <col min="5" max="5" width="8.625" style="11" customWidth="1"/>
    <col min="6" max="6" width="9.875" style="11" customWidth="1"/>
    <col min="7" max="7" width="12.125" style="11" customWidth="1"/>
    <col min="8" max="8" width="12.875" style="11" customWidth="1"/>
    <col min="9" max="9" width="9.875" style="11" customWidth="1"/>
    <col min="10" max="10" width="8.125" style="11" customWidth="1"/>
    <col min="11" max="11" width="7.625" style="11" hidden="1" customWidth="1"/>
    <col min="12" max="12" width="11" style="11" customWidth="1"/>
    <col min="13" max="13" width="16.375" style="11" customWidth="1"/>
    <col min="14" max="14" width="11.625" style="11" bestFit="1" customWidth="1"/>
    <col min="15" max="15" width="12.875" style="11" bestFit="1" customWidth="1"/>
    <col min="16" max="250" width="9" style="11"/>
    <col min="251" max="251" width="5" style="11" customWidth="1"/>
    <col min="252" max="252" width="44.625" style="11" customWidth="1"/>
    <col min="253" max="253" width="17.625" style="11" customWidth="1"/>
    <col min="254" max="256" width="17.125" style="11" customWidth="1"/>
    <col min="257" max="506" width="9" style="11"/>
    <col min="507" max="507" width="5" style="11" customWidth="1"/>
    <col min="508" max="508" width="44.625" style="11" customWidth="1"/>
    <col min="509" max="509" width="17.625" style="11" customWidth="1"/>
    <col min="510" max="512" width="17.125" style="11" customWidth="1"/>
    <col min="513" max="762" width="9" style="11"/>
    <col min="763" max="763" width="5" style="11" customWidth="1"/>
    <col min="764" max="764" width="44.625" style="11" customWidth="1"/>
    <col min="765" max="765" width="17.625" style="11" customWidth="1"/>
    <col min="766" max="768" width="17.125" style="11" customWidth="1"/>
    <col min="769" max="1018" width="9" style="11"/>
    <col min="1019" max="1019" width="5" style="11" customWidth="1"/>
    <col min="1020" max="1020" width="44.625" style="11" customWidth="1"/>
    <col min="1021" max="1021" width="17.625" style="11" customWidth="1"/>
    <col min="1022" max="1024" width="17.125" style="11" customWidth="1"/>
    <col min="1025" max="1274" width="9" style="11"/>
    <col min="1275" max="1275" width="5" style="11" customWidth="1"/>
    <col min="1276" max="1276" width="44.625" style="11" customWidth="1"/>
    <col min="1277" max="1277" width="17.625" style="11" customWidth="1"/>
    <col min="1278" max="1280" width="17.125" style="11" customWidth="1"/>
    <col min="1281" max="1530" width="9" style="11"/>
    <col min="1531" max="1531" width="5" style="11" customWidth="1"/>
    <col min="1532" max="1532" width="44.625" style="11" customWidth="1"/>
    <col min="1533" max="1533" width="17.625" style="11" customWidth="1"/>
    <col min="1534" max="1536" width="17.125" style="11" customWidth="1"/>
    <col min="1537" max="1786" width="9" style="11"/>
    <col min="1787" max="1787" width="5" style="11" customWidth="1"/>
    <col min="1788" max="1788" width="44.625" style="11" customWidth="1"/>
    <col min="1789" max="1789" width="17.625" style="11" customWidth="1"/>
    <col min="1790" max="1792" width="17.125" style="11" customWidth="1"/>
    <col min="1793" max="2042" width="9" style="11"/>
    <col min="2043" max="2043" width="5" style="11" customWidth="1"/>
    <col min="2044" max="2044" width="44.625" style="11" customWidth="1"/>
    <col min="2045" max="2045" width="17.625" style="11" customWidth="1"/>
    <col min="2046" max="2048" width="17.125" style="11" customWidth="1"/>
    <col min="2049" max="2298" width="9" style="11"/>
    <col min="2299" max="2299" width="5" style="11" customWidth="1"/>
    <col min="2300" max="2300" width="44.625" style="11" customWidth="1"/>
    <col min="2301" max="2301" width="17.625" style="11" customWidth="1"/>
    <col min="2302" max="2304" width="17.125" style="11" customWidth="1"/>
    <col min="2305" max="2554" width="9" style="11"/>
    <col min="2555" max="2555" width="5" style="11" customWidth="1"/>
    <col min="2556" max="2556" width="44.625" style="11" customWidth="1"/>
    <col min="2557" max="2557" width="17.625" style="11" customWidth="1"/>
    <col min="2558" max="2560" width="17.125" style="11" customWidth="1"/>
    <col min="2561" max="2810" width="9" style="11"/>
    <col min="2811" max="2811" width="5" style="11" customWidth="1"/>
    <col min="2812" max="2812" width="44.625" style="11" customWidth="1"/>
    <col min="2813" max="2813" width="17.625" style="11" customWidth="1"/>
    <col min="2814" max="2816" width="17.125" style="11" customWidth="1"/>
    <col min="2817" max="3066" width="9" style="11"/>
    <col min="3067" max="3067" width="5" style="11" customWidth="1"/>
    <col min="3068" max="3068" width="44.625" style="11" customWidth="1"/>
    <col min="3069" max="3069" width="17.625" style="11" customWidth="1"/>
    <col min="3070" max="3072" width="17.125" style="11" customWidth="1"/>
    <col min="3073" max="3322" width="9" style="11"/>
    <col min="3323" max="3323" width="5" style="11" customWidth="1"/>
    <col min="3324" max="3324" width="44.625" style="11" customWidth="1"/>
    <col min="3325" max="3325" width="17.625" style="11" customWidth="1"/>
    <col min="3326" max="3328" width="17.125" style="11" customWidth="1"/>
    <col min="3329" max="3578" width="9" style="11"/>
    <col min="3579" max="3579" width="5" style="11" customWidth="1"/>
    <col min="3580" max="3580" width="44.625" style="11" customWidth="1"/>
    <col min="3581" max="3581" width="17.625" style="11" customWidth="1"/>
    <col min="3582" max="3584" width="17.125" style="11" customWidth="1"/>
    <col min="3585" max="3834" width="9" style="11"/>
    <col min="3835" max="3835" width="5" style="11" customWidth="1"/>
    <col min="3836" max="3836" width="44.625" style="11" customWidth="1"/>
    <col min="3837" max="3837" width="17.625" style="11" customWidth="1"/>
    <col min="3838" max="3840" width="17.125" style="11" customWidth="1"/>
    <col min="3841" max="4090" width="9" style="11"/>
    <col min="4091" max="4091" width="5" style="11" customWidth="1"/>
    <col min="4092" max="4092" width="44.625" style="11" customWidth="1"/>
    <col min="4093" max="4093" width="17.625" style="11" customWidth="1"/>
    <col min="4094" max="4096" width="17.125" style="11" customWidth="1"/>
    <col min="4097" max="4346" width="9" style="11"/>
    <col min="4347" max="4347" width="5" style="11" customWidth="1"/>
    <col min="4348" max="4348" width="44.625" style="11" customWidth="1"/>
    <col min="4349" max="4349" width="17.625" style="11" customWidth="1"/>
    <col min="4350" max="4352" width="17.125" style="11" customWidth="1"/>
    <col min="4353" max="4602" width="9" style="11"/>
    <col min="4603" max="4603" width="5" style="11" customWidth="1"/>
    <col min="4604" max="4604" width="44.625" style="11" customWidth="1"/>
    <col min="4605" max="4605" width="17.625" style="11" customWidth="1"/>
    <col min="4606" max="4608" width="17.125" style="11" customWidth="1"/>
    <col min="4609" max="4858" width="9" style="11"/>
    <col min="4859" max="4859" width="5" style="11" customWidth="1"/>
    <col min="4860" max="4860" width="44.625" style="11" customWidth="1"/>
    <col min="4861" max="4861" width="17.625" style="11" customWidth="1"/>
    <col min="4862" max="4864" width="17.125" style="11" customWidth="1"/>
    <col min="4865" max="5114" width="9" style="11"/>
    <col min="5115" max="5115" width="5" style="11" customWidth="1"/>
    <col min="5116" max="5116" width="44.625" style="11" customWidth="1"/>
    <col min="5117" max="5117" width="17.625" style="11" customWidth="1"/>
    <col min="5118" max="5120" width="17.125" style="11" customWidth="1"/>
    <col min="5121" max="5370" width="9" style="11"/>
    <col min="5371" max="5371" width="5" style="11" customWidth="1"/>
    <col min="5372" max="5372" width="44.625" style="11" customWidth="1"/>
    <col min="5373" max="5373" width="17.625" style="11" customWidth="1"/>
    <col min="5374" max="5376" width="17.125" style="11" customWidth="1"/>
    <col min="5377" max="5626" width="9" style="11"/>
    <col min="5627" max="5627" width="5" style="11" customWidth="1"/>
    <col min="5628" max="5628" width="44.625" style="11" customWidth="1"/>
    <col min="5629" max="5629" width="17.625" style="11" customWidth="1"/>
    <col min="5630" max="5632" width="17.125" style="11" customWidth="1"/>
    <col min="5633" max="5882" width="9" style="11"/>
    <col min="5883" max="5883" width="5" style="11" customWidth="1"/>
    <col min="5884" max="5884" width="44.625" style="11" customWidth="1"/>
    <col min="5885" max="5885" width="17.625" style="11" customWidth="1"/>
    <col min="5886" max="5888" width="17.125" style="11" customWidth="1"/>
    <col min="5889" max="6138" width="9" style="11"/>
    <col min="6139" max="6139" width="5" style="11" customWidth="1"/>
    <col min="6140" max="6140" width="44.625" style="11" customWidth="1"/>
    <col min="6141" max="6141" width="17.625" style="11" customWidth="1"/>
    <col min="6142" max="6144" width="17.125" style="11" customWidth="1"/>
    <col min="6145" max="6394" width="9" style="11"/>
    <col min="6395" max="6395" width="5" style="11" customWidth="1"/>
    <col min="6396" max="6396" width="44.625" style="11" customWidth="1"/>
    <col min="6397" max="6397" width="17.625" style="11" customWidth="1"/>
    <col min="6398" max="6400" width="17.125" style="11" customWidth="1"/>
    <col min="6401" max="6650" width="9" style="11"/>
    <col min="6651" max="6651" width="5" style="11" customWidth="1"/>
    <col min="6652" max="6652" width="44.625" style="11" customWidth="1"/>
    <col min="6653" max="6653" width="17.625" style="11" customWidth="1"/>
    <col min="6654" max="6656" width="17.125" style="11" customWidth="1"/>
    <col min="6657" max="6906" width="9" style="11"/>
    <col min="6907" max="6907" width="5" style="11" customWidth="1"/>
    <col min="6908" max="6908" width="44.625" style="11" customWidth="1"/>
    <col min="6909" max="6909" width="17.625" style="11" customWidth="1"/>
    <col min="6910" max="6912" width="17.125" style="11" customWidth="1"/>
    <col min="6913" max="7162" width="9" style="11"/>
    <col min="7163" max="7163" width="5" style="11" customWidth="1"/>
    <col min="7164" max="7164" width="44.625" style="11" customWidth="1"/>
    <col min="7165" max="7165" width="17.625" style="11" customWidth="1"/>
    <col min="7166" max="7168" width="17.125" style="11" customWidth="1"/>
    <col min="7169" max="7418" width="9" style="11"/>
    <col min="7419" max="7419" width="5" style="11" customWidth="1"/>
    <col min="7420" max="7420" width="44.625" style="11" customWidth="1"/>
    <col min="7421" max="7421" width="17.625" style="11" customWidth="1"/>
    <col min="7422" max="7424" width="17.125" style="11" customWidth="1"/>
    <col min="7425" max="7674" width="9" style="11"/>
    <col min="7675" max="7675" width="5" style="11" customWidth="1"/>
    <col min="7676" max="7676" width="44.625" style="11" customWidth="1"/>
    <col min="7677" max="7677" width="17.625" style="11" customWidth="1"/>
    <col min="7678" max="7680" width="17.125" style="11" customWidth="1"/>
    <col min="7681" max="7930" width="9" style="11"/>
    <col min="7931" max="7931" width="5" style="11" customWidth="1"/>
    <col min="7932" max="7932" width="44.625" style="11" customWidth="1"/>
    <col min="7933" max="7933" width="17.625" style="11" customWidth="1"/>
    <col min="7934" max="7936" width="17.125" style="11" customWidth="1"/>
    <col min="7937" max="8186" width="9" style="11"/>
    <col min="8187" max="8187" width="5" style="11" customWidth="1"/>
    <col min="8188" max="8188" width="44.625" style="11" customWidth="1"/>
    <col min="8189" max="8189" width="17.625" style="11" customWidth="1"/>
    <col min="8190" max="8192" width="17.125" style="11" customWidth="1"/>
    <col min="8193" max="8442" width="9" style="11"/>
    <col min="8443" max="8443" width="5" style="11" customWidth="1"/>
    <col min="8444" max="8444" width="44.625" style="11" customWidth="1"/>
    <col min="8445" max="8445" width="17.625" style="11" customWidth="1"/>
    <col min="8446" max="8448" width="17.125" style="11" customWidth="1"/>
    <col min="8449" max="8698" width="9" style="11"/>
    <col min="8699" max="8699" width="5" style="11" customWidth="1"/>
    <col min="8700" max="8700" width="44.625" style="11" customWidth="1"/>
    <col min="8701" max="8701" width="17.625" style="11" customWidth="1"/>
    <col min="8702" max="8704" width="17.125" style="11" customWidth="1"/>
    <col min="8705" max="8954" width="9" style="11"/>
    <col min="8955" max="8955" width="5" style="11" customWidth="1"/>
    <col min="8956" max="8956" width="44.625" style="11" customWidth="1"/>
    <col min="8957" max="8957" width="17.625" style="11" customWidth="1"/>
    <col min="8958" max="8960" width="17.125" style="11" customWidth="1"/>
    <col min="8961" max="9210" width="9" style="11"/>
    <col min="9211" max="9211" width="5" style="11" customWidth="1"/>
    <col min="9212" max="9212" width="44.625" style="11" customWidth="1"/>
    <col min="9213" max="9213" width="17.625" style="11" customWidth="1"/>
    <col min="9214" max="9216" width="17.125" style="11" customWidth="1"/>
    <col min="9217" max="9466" width="9" style="11"/>
    <col min="9467" max="9467" width="5" style="11" customWidth="1"/>
    <col min="9468" max="9468" width="44.625" style="11" customWidth="1"/>
    <col min="9469" max="9469" width="17.625" style="11" customWidth="1"/>
    <col min="9470" max="9472" width="17.125" style="11" customWidth="1"/>
    <col min="9473" max="9722" width="9" style="11"/>
    <col min="9723" max="9723" width="5" style="11" customWidth="1"/>
    <col min="9724" max="9724" width="44.625" style="11" customWidth="1"/>
    <col min="9725" max="9725" width="17.625" style="11" customWidth="1"/>
    <col min="9726" max="9728" width="17.125" style="11" customWidth="1"/>
    <col min="9729" max="9978" width="9" style="11"/>
    <col min="9979" max="9979" width="5" style="11" customWidth="1"/>
    <col min="9980" max="9980" width="44.625" style="11" customWidth="1"/>
    <col min="9981" max="9981" width="17.625" style="11" customWidth="1"/>
    <col min="9982" max="9984" width="17.125" style="11" customWidth="1"/>
    <col min="9985" max="10234" width="9" style="11"/>
    <col min="10235" max="10235" width="5" style="11" customWidth="1"/>
    <col min="10236" max="10236" width="44.625" style="11" customWidth="1"/>
    <col min="10237" max="10237" width="17.625" style="11" customWidth="1"/>
    <col min="10238" max="10240" width="17.125" style="11" customWidth="1"/>
    <col min="10241" max="10490" width="9" style="11"/>
    <col min="10491" max="10491" width="5" style="11" customWidth="1"/>
    <col min="10492" max="10492" width="44.625" style="11" customWidth="1"/>
    <col min="10493" max="10493" width="17.625" style="11" customWidth="1"/>
    <col min="10494" max="10496" width="17.125" style="11" customWidth="1"/>
    <col min="10497" max="10746" width="9" style="11"/>
    <col min="10747" max="10747" width="5" style="11" customWidth="1"/>
    <col min="10748" max="10748" width="44.625" style="11" customWidth="1"/>
    <col min="10749" max="10749" width="17.625" style="11" customWidth="1"/>
    <col min="10750" max="10752" width="17.125" style="11" customWidth="1"/>
    <col min="10753" max="11002" width="9" style="11"/>
    <col min="11003" max="11003" width="5" style="11" customWidth="1"/>
    <col min="11004" max="11004" width="44.625" style="11" customWidth="1"/>
    <col min="11005" max="11005" width="17.625" style="11" customWidth="1"/>
    <col min="11006" max="11008" width="17.125" style="11" customWidth="1"/>
    <col min="11009" max="11258" width="9" style="11"/>
    <col min="11259" max="11259" width="5" style="11" customWidth="1"/>
    <col min="11260" max="11260" width="44.625" style="11" customWidth="1"/>
    <col min="11261" max="11261" width="17.625" style="11" customWidth="1"/>
    <col min="11262" max="11264" width="17.125" style="11" customWidth="1"/>
    <col min="11265" max="11514" width="9" style="11"/>
    <col min="11515" max="11515" width="5" style="11" customWidth="1"/>
    <col min="11516" max="11516" width="44.625" style="11" customWidth="1"/>
    <col min="11517" max="11517" width="17.625" style="11" customWidth="1"/>
    <col min="11518" max="11520" width="17.125" style="11" customWidth="1"/>
    <col min="11521" max="11770" width="9" style="11"/>
    <col min="11771" max="11771" width="5" style="11" customWidth="1"/>
    <col min="11772" max="11772" width="44.625" style="11" customWidth="1"/>
    <col min="11773" max="11773" width="17.625" style="11" customWidth="1"/>
    <col min="11774" max="11776" width="17.125" style="11" customWidth="1"/>
    <col min="11777" max="12026" width="9" style="11"/>
    <col min="12027" max="12027" width="5" style="11" customWidth="1"/>
    <col min="12028" max="12028" width="44.625" style="11" customWidth="1"/>
    <col min="12029" max="12029" width="17.625" style="11" customWidth="1"/>
    <col min="12030" max="12032" width="17.125" style="11" customWidth="1"/>
    <col min="12033" max="12282" width="9" style="11"/>
    <col min="12283" max="12283" width="5" style="11" customWidth="1"/>
    <col min="12284" max="12284" width="44.625" style="11" customWidth="1"/>
    <col min="12285" max="12285" width="17.625" style="11" customWidth="1"/>
    <col min="12286" max="12288" width="17.125" style="11" customWidth="1"/>
    <col min="12289" max="12538" width="9" style="11"/>
    <col min="12539" max="12539" width="5" style="11" customWidth="1"/>
    <col min="12540" max="12540" width="44.625" style="11" customWidth="1"/>
    <col min="12541" max="12541" width="17.625" style="11" customWidth="1"/>
    <col min="12542" max="12544" width="17.125" style="11" customWidth="1"/>
    <col min="12545" max="12794" width="9" style="11"/>
    <col min="12795" max="12795" width="5" style="11" customWidth="1"/>
    <col min="12796" max="12796" width="44.625" style="11" customWidth="1"/>
    <col min="12797" max="12797" width="17.625" style="11" customWidth="1"/>
    <col min="12798" max="12800" width="17.125" style="11" customWidth="1"/>
    <col min="12801" max="13050" width="9" style="11"/>
    <col min="13051" max="13051" width="5" style="11" customWidth="1"/>
    <col min="13052" max="13052" width="44.625" style="11" customWidth="1"/>
    <col min="13053" max="13053" width="17.625" style="11" customWidth="1"/>
    <col min="13054" max="13056" width="17.125" style="11" customWidth="1"/>
    <col min="13057" max="13306" width="9" style="11"/>
    <col min="13307" max="13307" width="5" style="11" customWidth="1"/>
    <col min="13308" max="13308" width="44.625" style="11" customWidth="1"/>
    <col min="13309" max="13309" width="17.625" style="11" customWidth="1"/>
    <col min="13310" max="13312" width="17.125" style="11" customWidth="1"/>
    <col min="13313" max="13562" width="9" style="11"/>
    <col min="13563" max="13563" width="5" style="11" customWidth="1"/>
    <col min="13564" max="13564" width="44.625" style="11" customWidth="1"/>
    <col min="13565" max="13565" width="17.625" style="11" customWidth="1"/>
    <col min="13566" max="13568" width="17.125" style="11" customWidth="1"/>
    <col min="13569" max="13818" width="9" style="11"/>
    <col min="13819" max="13819" width="5" style="11" customWidth="1"/>
    <col min="13820" max="13820" width="44.625" style="11" customWidth="1"/>
    <col min="13821" max="13821" width="17.625" style="11" customWidth="1"/>
    <col min="13822" max="13824" width="17.125" style="11" customWidth="1"/>
    <col min="13825" max="14074" width="9" style="11"/>
    <col min="14075" max="14075" width="5" style="11" customWidth="1"/>
    <col min="14076" max="14076" width="44.625" style="11" customWidth="1"/>
    <col min="14077" max="14077" width="17.625" style="11" customWidth="1"/>
    <col min="14078" max="14080" width="17.125" style="11" customWidth="1"/>
    <col min="14081" max="14330" width="9" style="11"/>
    <col min="14331" max="14331" width="5" style="11" customWidth="1"/>
    <col min="14332" max="14332" width="44.625" style="11" customWidth="1"/>
    <col min="14333" max="14333" width="17.625" style="11" customWidth="1"/>
    <col min="14334" max="14336" width="17.125" style="11" customWidth="1"/>
    <col min="14337" max="14586" width="9" style="11"/>
    <col min="14587" max="14587" width="5" style="11" customWidth="1"/>
    <col min="14588" max="14588" width="44.625" style="11" customWidth="1"/>
    <col min="14589" max="14589" width="17.625" style="11" customWidth="1"/>
    <col min="14590" max="14592" width="17.125" style="11" customWidth="1"/>
    <col min="14593" max="14842" width="9" style="11"/>
    <col min="14843" max="14843" width="5" style="11" customWidth="1"/>
    <col min="14844" max="14844" width="44.625" style="11" customWidth="1"/>
    <col min="14845" max="14845" width="17.625" style="11" customWidth="1"/>
    <col min="14846" max="14848" width="17.125" style="11" customWidth="1"/>
    <col min="14849" max="15098" width="9" style="11"/>
    <col min="15099" max="15099" width="5" style="11" customWidth="1"/>
    <col min="15100" max="15100" width="44.625" style="11" customWidth="1"/>
    <col min="15101" max="15101" width="17.625" style="11" customWidth="1"/>
    <col min="15102" max="15104" width="17.125" style="11" customWidth="1"/>
    <col min="15105" max="15354" width="9" style="11"/>
    <col min="15355" max="15355" width="5" style="11" customWidth="1"/>
    <col min="15356" max="15356" width="44.625" style="11" customWidth="1"/>
    <col min="15357" max="15357" width="17.625" style="11" customWidth="1"/>
    <col min="15358" max="15360" width="17.125" style="11" customWidth="1"/>
    <col min="15361" max="15610" width="9" style="11"/>
    <col min="15611" max="15611" width="5" style="11" customWidth="1"/>
    <col min="15612" max="15612" width="44.625" style="11" customWidth="1"/>
    <col min="15613" max="15613" width="17.625" style="11" customWidth="1"/>
    <col min="15614" max="15616" width="17.125" style="11" customWidth="1"/>
    <col min="15617" max="15866" width="9" style="11"/>
    <col min="15867" max="15867" width="5" style="11" customWidth="1"/>
    <col min="15868" max="15868" width="44.625" style="11" customWidth="1"/>
    <col min="15869" max="15869" width="17.625" style="11" customWidth="1"/>
    <col min="15870" max="15872" width="17.125" style="11" customWidth="1"/>
    <col min="15873" max="16122" width="9" style="11"/>
    <col min="16123" max="16123" width="5" style="11" customWidth="1"/>
    <col min="16124" max="16124" width="44.625" style="11" customWidth="1"/>
    <col min="16125" max="16125" width="17.625" style="11" customWidth="1"/>
    <col min="16126" max="16128" width="17.125" style="11" customWidth="1"/>
    <col min="16129" max="16382" width="9" style="11"/>
    <col min="16383" max="16384" width="9" style="11" customWidth="1"/>
  </cols>
  <sheetData>
    <row r="1" spans="1:15" ht="22.5" customHeight="1" x14ac:dyDescent="0.25">
      <c r="A1" s="38" t="s">
        <v>242</v>
      </c>
      <c r="B1" s="38"/>
      <c r="C1" s="144"/>
      <c r="D1" s="38"/>
      <c r="E1" s="38"/>
      <c r="F1" s="38"/>
      <c r="G1" s="38"/>
      <c r="H1" s="38"/>
      <c r="I1" s="38"/>
      <c r="J1" s="38"/>
      <c r="K1" s="38"/>
      <c r="L1" s="38"/>
    </row>
    <row r="2" spans="1:15" ht="18.75" x14ac:dyDescent="0.3">
      <c r="A2" s="39" t="s">
        <v>250</v>
      </c>
      <c r="B2" s="39"/>
      <c r="C2" s="145"/>
      <c r="D2" s="39"/>
      <c r="E2" s="39"/>
      <c r="F2" s="39"/>
      <c r="G2" s="39"/>
      <c r="H2" s="39"/>
      <c r="I2" s="39"/>
      <c r="J2" s="39"/>
      <c r="K2" s="39"/>
      <c r="L2" s="39"/>
    </row>
    <row r="3" spans="1:15" ht="18.75" x14ac:dyDescent="0.3">
      <c r="A3" s="154" t="s">
        <v>295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5" s="41" customFormat="1" ht="18.75" x14ac:dyDescent="0.3">
      <c r="A4" s="163" t="s">
        <v>0</v>
      </c>
      <c r="B4" s="163" t="s">
        <v>1</v>
      </c>
      <c r="C4" s="166" t="s">
        <v>2</v>
      </c>
      <c r="D4" s="167" t="s">
        <v>251</v>
      </c>
      <c r="E4" s="155" t="s">
        <v>252</v>
      </c>
      <c r="F4" s="156"/>
      <c r="G4" s="40"/>
      <c r="H4" s="159" t="s">
        <v>245</v>
      </c>
      <c r="I4" s="160"/>
      <c r="J4" s="161"/>
      <c r="K4" s="171" t="s">
        <v>247</v>
      </c>
      <c r="L4" s="162" t="s">
        <v>256</v>
      </c>
    </row>
    <row r="5" spans="1:15" s="41" customFormat="1" ht="78" customHeight="1" x14ac:dyDescent="0.3">
      <c r="A5" s="164"/>
      <c r="B5" s="164"/>
      <c r="C5" s="166"/>
      <c r="D5" s="167"/>
      <c r="E5" s="168" t="s">
        <v>253</v>
      </c>
      <c r="F5" s="168"/>
      <c r="G5" s="162" t="s">
        <v>254</v>
      </c>
      <c r="H5" s="162" t="s">
        <v>255</v>
      </c>
      <c r="I5" s="157" t="s">
        <v>296</v>
      </c>
      <c r="J5" s="158"/>
      <c r="K5" s="172"/>
      <c r="L5" s="162"/>
    </row>
    <row r="6" spans="1:15" s="41" customFormat="1" ht="61.5" customHeight="1" x14ac:dyDescent="0.3">
      <c r="A6" s="165"/>
      <c r="B6" s="165"/>
      <c r="C6" s="166"/>
      <c r="D6" s="167"/>
      <c r="E6" s="42" t="s">
        <v>241</v>
      </c>
      <c r="F6" s="43" t="s">
        <v>289</v>
      </c>
      <c r="G6" s="169"/>
      <c r="H6" s="170"/>
      <c r="I6" s="12" t="s">
        <v>241</v>
      </c>
      <c r="J6" s="12" t="s">
        <v>291</v>
      </c>
      <c r="K6" s="173"/>
      <c r="L6" s="162"/>
    </row>
    <row r="7" spans="1:15" s="134" customFormat="1" ht="28.5" customHeight="1" x14ac:dyDescent="0.3">
      <c r="A7" s="137"/>
      <c r="B7" s="137"/>
      <c r="C7" s="138"/>
      <c r="D7" s="139">
        <v>1</v>
      </c>
      <c r="E7" s="140">
        <v>2</v>
      </c>
      <c r="F7" s="141">
        <v>3</v>
      </c>
      <c r="G7" s="141">
        <v>4</v>
      </c>
      <c r="H7" s="141">
        <v>5</v>
      </c>
      <c r="I7" s="142">
        <v>6</v>
      </c>
      <c r="J7" s="142">
        <v>7</v>
      </c>
      <c r="K7" s="142"/>
      <c r="L7" s="143">
        <v>8</v>
      </c>
    </row>
    <row r="8" spans="1:15" s="49" customFormat="1" ht="15.75" x14ac:dyDescent="0.25">
      <c r="A8" s="46" t="s">
        <v>3</v>
      </c>
      <c r="B8" s="47" t="s">
        <v>4</v>
      </c>
      <c r="C8" s="46"/>
      <c r="D8" s="48"/>
      <c r="E8" s="1"/>
      <c r="F8" s="1"/>
      <c r="G8" s="1"/>
      <c r="H8" s="1"/>
      <c r="I8" s="1"/>
      <c r="J8" s="1"/>
      <c r="K8" s="1"/>
      <c r="L8" s="1"/>
      <c r="M8" s="14"/>
      <c r="N8" s="14"/>
    </row>
    <row r="9" spans="1:15" s="52" customFormat="1" ht="28.5" x14ac:dyDescent="0.25">
      <c r="A9" s="44">
        <v>1</v>
      </c>
      <c r="B9" s="50" t="s">
        <v>257</v>
      </c>
      <c r="C9" s="12" t="s">
        <v>249</v>
      </c>
      <c r="D9" s="18">
        <v>1129006</v>
      </c>
      <c r="E9" s="4"/>
      <c r="F9" s="22"/>
      <c r="G9" s="3"/>
      <c r="H9" s="3">
        <v>1242096</v>
      </c>
      <c r="I9" s="4"/>
      <c r="J9" s="4"/>
      <c r="K9" s="3">
        <v>6652</v>
      </c>
      <c r="L9" s="23"/>
      <c r="M9" s="51"/>
      <c r="N9" s="51"/>
    </row>
    <row r="10" spans="1:15" s="49" customFormat="1" ht="15.75" x14ac:dyDescent="0.25">
      <c r="A10" s="53"/>
      <c r="B10" s="54" t="s">
        <v>6</v>
      </c>
      <c r="C10" s="55" t="s">
        <v>249</v>
      </c>
      <c r="D10" s="18">
        <v>921027</v>
      </c>
      <c r="E10" s="4"/>
      <c r="F10" s="22"/>
      <c r="G10" s="3"/>
      <c r="H10" s="2">
        <v>1012331</v>
      </c>
      <c r="I10" s="4"/>
      <c r="J10" s="4"/>
      <c r="K10" s="3">
        <v>2411</v>
      </c>
      <c r="L10" s="23"/>
      <c r="M10" s="14"/>
      <c r="N10" s="14"/>
    </row>
    <row r="11" spans="1:15" s="49" customFormat="1" ht="15.75" x14ac:dyDescent="0.25">
      <c r="A11" s="53"/>
      <c r="B11" s="54" t="s">
        <v>7</v>
      </c>
      <c r="C11" s="55" t="s">
        <v>249</v>
      </c>
      <c r="D11" s="18">
        <v>89305</v>
      </c>
      <c r="E11" s="4"/>
      <c r="F11" s="22"/>
      <c r="G11" s="3"/>
      <c r="H11" s="2">
        <v>95033</v>
      </c>
      <c r="I11" s="4"/>
      <c r="J11" s="4"/>
      <c r="K11" s="3">
        <v>2261</v>
      </c>
      <c r="L11" s="23"/>
      <c r="M11" s="14"/>
      <c r="N11" s="14"/>
    </row>
    <row r="12" spans="1:15" s="49" customFormat="1" ht="15.75" x14ac:dyDescent="0.25">
      <c r="A12" s="53"/>
      <c r="B12" s="54" t="s">
        <v>8</v>
      </c>
      <c r="C12" s="55" t="s">
        <v>249</v>
      </c>
      <c r="D12" s="18">
        <v>118674</v>
      </c>
      <c r="E12" s="4"/>
      <c r="F12" s="22"/>
      <c r="G12" s="3"/>
      <c r="H12" s="2">
        <v>134732</v>
      </c>
      <c r="I12" s="4"/>
      <c r="J12" s="4"/>
      <c r="K12" s="3">
        <v>1980</v>
      </c>
      <c r="L12" s="23"/>
      <c r="M12" s="14"/>
      <c r="N12" s="14"/>
    </row>
    <row r="13" spans="1:15" s="52" customFormat="1" ht="28.5" x14ac:dyDescent="0.25">
      <c r="A13" s="44">
        <v>2</v>
      </c>
      <c r="B13" s="50" t="s">
        <v>258</v>
      </c>
      <c r="C13" s="12" t="s">
        <v>249</v>
      </c>
      <c r="D13" s="18">
        <v>441197</v>
      </c>
      <c r="E13" s="4"/>
      <c r="F13" s="23"/>
      <c r="G13" s="3"/>
      <c r="H13" s="3">
        <v>468377</v>
      </c>
      <c r="I13" s="4"/>
      <c r="J13" s="4"/>
      <c r="K13" s="3">
        <v>7835</v>
      </c>
      <c r="L13" s="23"/>
      <c r="M13" s="51"/>
      <c r="N13" s="51"/>
      <c r="O13" s="56"/>
    </row>
    <row r="14" spans="1:15" s="49" customFormat="1" ht="15.75" x14ac:dyDescent="0.25">
      <c r="A14" s="53"/>
      <c r="B14" s="54" t="s">
        <v>6</v>
      </c>
      <c r="C14" s="55" t="s">
        <v>249</v>
      </c>
      <c r="D14" s="18">
        <v>328780</v>
      </c>
      <c r="E14" s="4"/>
      <c r="F14" s="23"/>
      <c r="G14" s="3"/>
      <c r="H14" s="3">
        <v>348294</v>
      </c>
      <c r="I14" s="4"/>
      <c r="J14" s="4"/>
      <c r="K14" s="3">
        <v>2747</v>
      </c>
      <c r="L14" s="23"/>
      <c r="M14" s="14"/>
      <c r="N14" s="14"/>
    </row>
    <row r="15" spans="1:15" s="49" customFormat="1" ht="15.75" x14ac:dyDescent="0.25">
      <c r="A15" s="53"/>
      <c r="B15" s="54" t="s">
        <v>7</v>
      </c>
      <c r="C15" s="55" t="s">
        <v>249</v>
      </c>
      <c r="D15" s="18">
        <v>47221</v>
      </c>
      <c r="E15" s="4"/>
      <c r="F15" s="23"/>
      <c r="G15" s="3"/>
      <c r="H15" s="3">
        <v>49261</v>
      </c>
      <c r="I15" s="4"/>
      <c r="J15" s="4"/>
      <c r="K15" s="3">
        <v>2728</v>
      </c>
      <c r="L15" s="23"/>
      <c r="M15" s="14"/>
      <c r="N15" s="14"/>
    </row>
    <row r="16" spans="1:15" s="49" customFormat="1" ht="15.75" x14ac:dyDescent="0.25">
      <c r="A16" s="53"/>
      <c r="B16" s="54" t="s">
        <v>8</v>
      </c>
      <c r="C16" s="55" t="s">
        <v>249</v>
      </c>
      <c r="D16" s="18">
        <v>65196</v>
      </c>
      <c r="E16" s="4"/>
      <c r="F16" s="23"/>
      <c r="G16" s="3"/>
      <c r="H16" s="3">
        <v>70822</v>
      </c>
      <c r="I16" s="4"/>
      <c r="J16" s="4"/>
      <c r="K16" s="3">
        <v>2360</v>
      </c>
      <c r="L16" s="23"/>
      <c r="M16" s="14"/>
      <c r="N16" s="14"/>
    </row>
    <row r="17" spans="1:15" s="52" customFormat="1" ht="28.5" x14ac:dyDescent="0.25">
      <c r="A17" s="44">
        <v>3</v>
      </c>
      <c r="B17" s="50" t="s">
        <v>259</v>
      </c>
      <c r="C17" s="44"/>
      <c r="D17" s="20" t="s">
        <v>260</v>
      </c>
      <c r="E17" s="4"/>
      <c r="F17" s="22"/>
      <c r="G17" s="4"/>
      <c r="H17" s="4">
        <f>H13/D13*100</f>
        <v>106.16051333077966</v>
      </c>
      <c r="I17" s="4"/>
      <c r="J17" s="4"/>
      <c r="K17" s="4"/>
      <c r="L17" s="23"/>
      <c r="M17" s="57"/>
      <c r="N17" s="51"/>
    </row>
    <row r="18" spans="1:15" s="49" customFormat="1" ht="15.75" x14ac:dyDescent="0.25">
      <c r="A18" s="53"/>
      <c r="B18" s="54" t="s">
        <v>6</v>
      </c>
      <c r="C18" s="53" t="s">
        <v>9</v>
      </c>
      <c r="D18" s="20"/>
      <c r="E18" s="4"/>
      <c r="F18" s="22"/>
      <c r="G18" s="4"/>
      <c r="H18" s="4">
        <f t="shared" ref="H18:H20" si="0">H14/D14*100</f>
        <v>105.93527586836183</v>
      </c>
      <c r="I18" s="4"/>
      <c r="J18" s="4"/>
      <c r="K18" s="4">
        <v>35.049999999999997</v>
      </c>
      <c r="L18" s="22"/>
      <c r="M18" s="57"/>
      <c r="N18" s="14"/>
    </row>
    <row r="19" spans="1:15" s="49" customFormat="1" ht="15.75" x14ac:dyDescent="0.25">
      <c r="A19" s="53"/>
      <c r="B19" s="54" t="s">
        <v>7</v>
      </c>
      <c r="C19" s="53" t="s">
        <v>9</v>
      </c>
      <c r="D19" s="20"/>
      <c r="E19" s="4"/>
      <c r="F19" s="22"/>
      <c r="G19" s="4"/>
      <c r="H19" s="4">
        <f t="shared" si="0"/>
        <v>104.32011181465872</v>
      </c>
      <c r="I19" s="4"/>
      <c r="J19" s="4"/>
      <c r="K19" s="4">
        <v>34.82</v>
      </c>
      <c r="L19" s="22"/>
      <c r="M19" s="57"/>
      <c r="N19" s="14"/>
    </row>
    <row r="20" spans="1:15" s="49" customFormat="1" ht="15.75" x14ac:dyDescent="0.25">
      <c r="A20" s="53"/>
      <c r="B20" s="54" t="s">
        <v>8</v>
      </c>
      <c r="C20" s="53" t="s">
        <v>9</v>
      </c>
      <c r="D20" s="20"/>
      <c r="E20" s="4"/>
      <c r="F20" s="22"/>
      <c r="G20" s="4"/>
      <c r="H20" s="4">
        <f t="shared" si="0"/>
        <v>108.62936376464813</v>
      </c>
      <c r="I20" s="4"/>
      <c r="J20" s="4"/>
      <c r="K20" s="4">
        <v>30.12</v>
      </c>
      <c r="L20" s="22"/>
      <c r="M20" s="57"/>
      <c r="N20" s="14"/>
    </row>
    <row r="21" spans="1:15" s="52" customFormat="1" ht="15.75" x14ac:dyDescent="0.25">
      <c r="A21" s="44">
        <v>4</v>
      </c>
      <c r="B21" s="50" t="s">
        <v>10</v>
      </c>
      <c r="C21" s="44" t="s">
        <v>11</v>
      </c>
      <c r="D21" s="135"/>
      <c r="E21" s="4"/>
      <c r="F21" s="22">
        <v>58.5</v>
      </c>
      <c r="G21" s="8">
        <v>58.5</v>
      </c>
      <c r="H21" s="136">
        <v>58.5</v>
      </c>
      <c r="I21" s="4"/>
      <c r="J21" s="4">
        <f>H21/F21*100</f>
        <v>100</v>
      </c>
      <c r="K21" s="4" t="s">
        <v>246</v>
      </c>
      <c r="L21" s="22">
        <v>62.5</v>
      </c>
      <c r="M21" s="57"/>
      <c r="N21" s="51"/>
    </row>
    <row r="22" spans="1:15" s="52" customFormat="1" ht="15.75" x14ac:dyDescent="0.25">
      <c r="A22" s="44">
        <v>5</v>
      </c>
      <c r="B22" s="50" t="s">
        <v>261</v>
      </c>
      <c r="C22" s="44" t="s">
        <v>11</v>
      </c>
      <c r="D22" s="18"/>
      <c r="E22" s="3">
        <v>62147</v>
      </c>
      <c r="F22" s="23">
        <v>62147</v>
      </c>
      <c r="G22" s="4">
        <v>70791.72</v>
      </c>
      <c r="H22" s="4">
        <v>78115.78</v>
      </c>
      <c r="I22" s="4">
        <f>H22/E22*100</f>
        <v>125.69517434469886</v>
      </c>
      <c r="J22" s="4">
        <f>H22/F22*100</f>
        <v>125.69517434469886</v>
      </c>
      <c r="K22" s="4"/>
      <c r="L22" s="22"/>
      <c r="M22" s="57"/>
      <c r="N22" s="51"/>
    </row>
    <row r="23" spans="1:15" s="52" customFormat="1" ht="15.75" x14ac:dyDescent="0.25">
      <c r="A23" s="44">
        <v>6</v>
      </c>
      <c r="B23" s="50" t="s">
        <v>12</v>
      </c>
      <c r="C23" s="44" t="s">
        <v>11</v>
      </c>
      <c r="D23" s="18"/>
      <c r="E23" s="3"/>
      <c r="F23" s="23">
        <v>62147</v>
      </c>
      <c r="G23" s="4">
        <v>38941.89</v>
      </c>
      <c r="H23" s="4">
        <v>137976.62</v>
      </c>
      <c r="I23" s="4"/>
      <c r="J23" s="4">
        <v>90.8</v>
      </c>
      <c r="K23" s="4"/>
      <c r="L23" s="22"/>
      <c r="M23" s="57"/>
      <c r="N23" s="51"/>
      <c r="O23" s="56"/>
    </row>
    <row r="24" spans="1:15" s="61" customFormat="1" ht="15.75" x14ac:dyDescent="0.25">
      <c r="A24" s="58">
        <v>7</v>
      </c>
      <c r="B24" s="59" t="s">
        <v>13</v>
      </c>
      <c r="C24" s="46"/>
      <c r="D24" s="20"/>
      <c r="E24" s="4"/>
      <c r="F24" s="22">
        <v>0</v>
      </c>
      <c r="G24" s="5"/>
      <c r="H24" s="5"/>
      <c r="I24" s="4"/>
      <c r="J24" s="4"/>
      <c r="K24" s="4"/>
      <c r="L24" s="22"/>
      <c r="M24" s="57"/>
      <c r="N24" s="14"/>
    </row>
    <row r="25" spans="1:15" s="61" customFormat="1" ht="15.75" x14ac:dyDescent="0.25">
      <c r="A25" s="62" t="s">
        <v>14</v>
      </c>
      <c r="B25" s="63" t="s">
        <v>15</v>
      </c>
      <c r="C25" s="146" t="s">
        <v>16</v>
      </c>
      <c r="D25" s="20"/>
      <c r="E25" s="4"/>
      <c r="F25" s="23"/>
      <c r="G25" s="4"/>
      <c r="H25" s="4"/>
      <c r="I25" s="4"/>
      <c r="J25" s="4"/>
      <c r="K25" s="4"/>
      <c r="L25" s="23"/>
      <c r="M25" s="57"/>
      <c r="N25" s="14"/>
    </row>
    <row r="26" spans="1:15" s="61" customFormat="1" ht="15.75" x14ac:dyDescent="0.25">
      <c r="A26" s="62" t="s">
        <v>14</v>
      </c>
      <c r="B26" s="63" t="s">
        <v>17</v>
      </c>
      <c r="C26" s="146" t="s">
        <v>16</v>
      </c>
      <c r="D26" s="20"/>
      <c r="E26" s="4"/>
      <c r="F26" s="23"/>
      <c r="G26" s="4"/>
      <c r="H26" s="3"/>
      <c r="I26" s="4"/>
      <c r="J26" s="4"/>
      <c r="K26" s="4"/>
      <c r="L26" s="22"/>
      <c r="M26" s="57"/>
      <c r="N26" s="14"/>
    </row>
    <row r="27" spans="1:15" s="61" customFormat="1" ht="15.75" x14ac:dyDescent="0.25">
      <c r="A27" s="62" t="s">
        <v>14</v>
      </c>
      <c r="B27" s="63" t="s">
        <v>18</v>
      </c>
      <c r="C27" s="146" t="s">
        <v>19</v>
      </c>
      <c r="D27" s="18"/>
      <c r="E27" s="4"/>
      <c r="F27" s="23"/>
      <c r="G27" s="3"/>
      <c r="H27" s="3"/>
      <c r="I27" s="4"/>
      <c r="J27" s="4"/>
      <c r="K27" s="4"/>
      <c r="L27" s="23"/>
      <c r="M27" s="57"/>
      <c r="N27" s="14"/>
    </row>
    <row r="28" spans="1:15" s="49" customFormat="1" ht="28.5" x14ac:dyDescent="0.25">
      <c r="A28" s="64">
        <v>8</v>
      </c>
      <c r="B28" s="65" t="s">
        <v>262</v>
      </c>
      <c r="C28" s="46" t="s">
        <v>5</v>
      </c>
      <c r="D28" s="20">
        <v>188368</v>
      </c>
      <c r="E28" s="4"/>
      <c r="F28" s="23"/>
      <c r="G28" s="5"/>
      <c r="H28" s="5">
        <v>212867</v>
      </c>
      <c r="I28" s="4"/>
      <c r="J28" s="4"/>
      <c r="K28" s="4"/>
      <c r="L28" s="23"/>
      <c r="M28" s="57"/>
      <c r="N28" s="14"/>
    </row>
    <row r="29" spans="1:15" s="52" customFormat="1" ht="15.75" x14ac:dyDescent="0.25">
      <c r="A29" s="66">
        <v>9</v>
      </c>
      <c r="B29" s="67" t="s">
        <v>263</v>
      </c>
      <c r="C29" s="147" t="s">
        <v>264</v>
      </c>
      <c r="D29" s="20">
        <v>4</v>
      </c>
      <c r="E29" s="4"/>
      <c r="F29" s="23">
        <f>D29+F30</f>
        <v>5</v>
      </c>
      <c r="G29" s="5"/>
      <c r="H29" s="20">
        <f>D29+H30</f>
        <v>5</v>
      </c>
      <c r="I29" s="4"/>
      <c r="J29" s="4">
        <f>H29/F29*100</f>
        <v>100</v>
      </c>
      <c r="K29" s="4"/>
      <c r="L29" s="23"/>
      <c r="M29" s="57"/>
      <c r="N29" s="51"/>
    </row>
    <row r="30" spans="1:15" s="70" customFormat="1" ht="15.75" x14ac:dyDescent="0.25">
      <c r="A30" s="68"/>
      <c r="B30" s="69" t="s">
        <v>265</v>
      </c>
      <c r="C30" s="147" t="s">
        <v>264</v>
      </c>
      <c r="D30" s="20">
        <v>4</v>
      </c>
      <c r="E30" s="4"/>
      <c r="F30" s="23">
        <v>1</v>
      </c>
      <c r="G30" s="5"/>
      <c r="H30" s="5">
        <v>1</v>
      </c>
      <c r="I30" s="4"/>
      <c r="J30" s="4">
        <f>H30/F30*100</f>
        <v>100</v>
      </c>
      <c r="K30" s="4"/>
      <c r="L30" s="23">
        <v>0</v>
      </c>
      <c r="M30" s="57"/>
      <c r="N30" s="14"/>
    </row>
    <row r="31" spans="1:15" s="70" customFormat="1" ht="15.75" x14ac:dyDescent="0.25">
      <c r="A31" s="68"/>
      <c r="B31" s="69" t="s">
        <v>243</v>
      </c>
      <c r="C31" s="147" t="s">
        <v>224</v>
      </c>
      <c r="D31" s="20">
        <v>6</v>
      </c>
      <c r="E31" s="4"/>
      <c r="F31" s="23">
        <v>1</v>
      </c>
      <c r="G31" s="5"/>
      <c r="H31" s="5">
        <v>1</v>
      </c>
      <c r="I31" s="4"/>
      <c r="J31" s="4">
        <f>H31/F31*100</f>
        <v>100</v>
      </c>
      <c r="K31" s="4"/>
      <c r="L31" s="23"/>
      <c r="M31" s="57"/>
      <c r="N31" s="14"/>
    </row>
    <row r="32" spans="1:15" s="61" customFormat="1" ht="15.75" x14ac:dyDescent="0.25">
      <c r="A32" s="66">
        <v>12</v>
      </c>
      <c r="B32" s="67" t="s">
        <v>225</v>
      </c>
      <c r="C32" s="148"/>
      <c r="D32" s="20"/>
      <c r="E32" s="4"/>
      <c r="F32" s="23"/>
      <c r="G32" s="5"/>
      <c r="H32" s="5"/>
      <c r="I32" s="4"/>
      <c r="J32" s="4"/>
      <c r="K32" s="4"/>
      <c r="L32" s="22"/>
      <c r="M32" s="57"/>
      <c r="N32" s="14"/>
    </row>
    <row r="33" spans="1:14" s="70" customFormat="1" ht="30" x14ac:dyDescent="0.25">
      <c r="A33" s="68"/>
      <c r="B33" s="71" t="s">
        <v>226</v>
      </c>
      <c r="C33" s="72" t="s">
        <v>227</v>
      </c>
      <c r="D33" s="20"/>
      <c r="E33" s="4"/>
      <c r="F33" s="23">
        <v>1</v>
      </c>
      <c r="G33" s="5">
        <v>1</v>
      </c>
      <c r="H33" s="5">
        <v>1</v>
      </c>
      <c r="I33" s="3"/>
      <c r="J33" s="3">
        <f>H33/F33*100</f>
        <v>100</v>
      </c>
      <c r="K33" s="3"/>
      <c r="L33" s="23"/>
      <c r="M33" s="57"/>
      <c r="N33" s="14"/>
    </row>
    <row r="34" spans="1:14" s="61" customFormat="1" ht="15.75" x14ac:dyDescent="0.25">
      <c r="A34" s="73">
        <v>13</v>
      </c>
      <c r="B34" s="74" t="s">
        <v>20</v>
      </c>
      <c r="C34" s="73"/>
      <c r="D34" s="20"/>
      <c r="E34" s="4"/>
      <c r="F34" s="22"/>
      <c r="G34" s="5"/>
      <c r="H34" s="5"/>
      <c r="I34" s="4"/>
      <c r="J34" s="4"/>
      <c r="K34" s="4"/>
      <c r="L34" s="22"/>
      <c r="M34" s="57"/>
      <c r="N34" s="14"/>
    </row>
    <row r="35" spans="1:14" s="61" customFormat="1" ht="15.75" x14ac:dyDescent="0.25">
      <c r="A35" s="75" t="s">
        <v>14</v>
      </c>
      <c r="B35" s="76" t="s">
        <v>21</v>
      </c>
      <c r="C35" s="75" t="s">
        <v>20</v>
      </c>
      <c r="D35" s="20">
        <v>3</v>
      </c>
      <c r="E35" s="4"/>
      <c r="F35" s="23"/>
      <c r="G35" s="5"/>
      <c r="H35" s="5">
        <v>3</v>
      </c>
      <c r="I35" s="4"/>
      <c r="J35" s="4"/>
      <c r="K35" s="4"/>
      <c r="L35" s="23"/>
      <c r="M35" s="57"/>
      <c r="N35" s="14"/>
    </row>
    <row r="36" spans="1:14" s="79" customFormat="1" ht="15.75" hidden="1" x14ac:dyDescent="0.25">
      <c r="A36" s="77"/>
      <c r="B36" s="78" t="s">
        <v>22</v>
      </c>
      <c r="C36" s="75" t="s">
        <v>20</v>
      </c>
      <c r="D36" s="20"/>
      <c r="E36" s="4"/>
      <c r="F36" s="23"/>
      <c r="G36" s="5"/>
      <c r="H36" s="5"/>
      <c r="I36" s="4"/>
      <c r="J36" s="4"/>
      <c r="K36" s="4"/>
      <c r="L36" s="23"/>
      <c r="M36" s="57"/>
      <c r="N36" s="14"/>
    </row>
    <row r="37" spans="1:14" s="81" customFormat="1" ht="15.75" x14ac:dyDescent="0.25">
      <c r="A37" s="75" t="s">
        <v>14</v>
      </c>
      <c r="B37" s="76" t="s">
        <v>23</v>
      </c>
      <c r="C37" s="75" t="s">
        <v>24</v>
      </c>
      <c r="D37" s="20">
        <v>29</v>
      </c>
      <c r="E37" s="4"/>
      <c r="F37" s="22">
        <v>0</v>
      </c>
      <c r="G37" s="6"/>
      <c r="H37" s="6">
        <v>29</v>
      </c>
      <c r="I37" s="4"/>
      <c r="J37" s="4"/>
      <c r="K37" s="4"/>
      <c r="L37" s="22"/>
      <c r="M37" s="57"/>
      <c r="N37" s="80"/>
    </row>
    <row r="38" spans="1:14" s="82" customFormat="1" ht="15.75" x14ac:dyDescent="0.25">
      <c r="A38" s="73">
        <v>14</v>
      </c>
      <c r="B38" s="74" t="s">
        <v>25</v>
      </c>
      <c r="C38" s="73"/>
      <c r="D38" s="20">
        <v>14</v>
      </c>
      <c r="E38" s="4"/>
      <c r="F38" s="22"/>
      <c r="G38" s="5"/>
      <c r="H38" s="5">
        <v>14</v>
      </c>
      <c r="I38" s="4"/>
      <c r="J38" s="4"/>
      <c r="K38" s="4"/>
      <c r="L38" s="22"/>
      <c r="M38" s="57"/>
      <c r="N38" s="51"/>
    </row>
    <row r="39" spans="1:14" s="79" customFormat="1" ht="15.75" x14ac:dyDescent="0.25">
      <c r="A39" s="75" t="s">
        <v>14</v>
      </c>
      <c r="B39" s="76" t="s">
        <v>26</v>
      </c>
      <c r="C39" s="75" t="s">
        <v>27</v>
      </c>
      <c r="D39" s="83">
        <v>14</v>
      </c>
      <c r="E39" s="4"/>
      <c r="F39" s="23"/>
      <c r="G39" s="5"/>
      <c r="H39" s="5">
        <v>14</v>
      </c>
      <c r="I39" s="4"/>
      <c r="J39" s="4"/>
      <c r="K39" s="4"/>
      <c r="L39" s="5"/>
      <c r="M39" s="57"/>
      <c r="N39" s="14"/>
    </row>
    <row r="40" spans="1:14" s="61" customFormat="1" ht="15.75" x14ac:dyDescent="0.25">
      <c r="A40" s="75" t="s">
        <v>14</v>
      </c>
      <c r="B40" s="76" t="s">
        <v>28</v>
      </c>
      <c r="C40" s="75" t="s">
        <v>29</v>
      </c>
      <c r="D40" s="83">
        <v>212</v>
      </c>
      <c r="E40" s="4"/>
      <c r="F40" s="23"/>
      <c r="G40" s="5"/>
      <c r="H40" s="5">
        <v>212</v>
      </c>
      <c r="I40" s="4"/>
      <c r="J40" s="4"/>
      <c r="K40" s="4"/>
      <c r="L40" s="5"/>
      <c r="M40" s="57"/>
      <c r="N40" s="14"/>
    </row>
    <row r="41" spans="1:14" s="61" customFormat="1" ht="15.75" hidden="1" x14ac:dyDescent="0.25">
      <c r="A41" s="60">
        <v>15</v>
      </c>
      <c r="B41" s="65" t="s">
        <v>30</v>
      </c>
      <c r="C41" s="46"/>
      <c r="D41" s="20"/>
      <c r="E41" s="4"/>
      <c r="F41" s="22"/>
      <c r="G41" s="5"/>
      <c r="H41" s="5"/>
      <c r="I41" s="4"/>
      <c r="J41" s="4"/>
      <c r="K41" s="4"/>
      <c r="L41" s="22"/>
      <c r="M41" s="57"/>
      <c r="N41" s="14"/>
    </row>
    <row r="42" spans="1:14" s="61" customFormat="1" ht="15.75" hidden="1" x14ac:dyDescent="0.25">
      <c r="A42" s="84" t="s">
        <v>14</v>
      </c>
      <c r="B42" s="85" t="s">
        <v>31</v>
      </c>
      <c r="C42" s="149" t="s">
        <v>32</v>
      </c>
      <c r="D42" s="86"/>
      <c r="E42" s="4"/>
      <c r="F42" s="23"/>
      <c r="G42" s="87"/>
      <c r="H42" s="3"/>
      <c r="I42" s="4"/>
      <c r="J42" s="4"/>
      <c r="K42" s="4"/>
      <c r="L42" s="23"/>
      <c r="M42" s="57"/>
      <c r="N42" s="14"/>
    </row>
    <row r="43" spans="1:14" s="79" customFormat="1" ht="15.75" hidden="1" x14ac:dyDescent="0.25">
      <c r="A43" s="84" t="s">
        <v>14</v>
      </c>
      <c r="B43" s="85" t="s">
        <v>33</v>
      </c>
      <c r="C43" s="149" t="s">
        <v>5</v>
      </c>
      <c r="D43" s="86"/>
      <c r="E43" s="4"/>
      <c r="F43" s="22"/>
      <c r="G43" s="5"/>
      <c r="H43" s="5"/>
      <c r="I43" s="4"/>
      <c r="J43" s="4"/>
      <c r="K43" s="4"/>
      <c r="L43" s="22"/>
      <c r="M43" s="57"/>
      <c r="N43" s="14"/>
    </row>
    <row r="44" spans="1:14" s="90" customFormat="1" ht="15.75" x14ac:dyDescent="0.25">
      <c r="A44" s="88" t="s">
        <v>34</v>
      </c>
      <c r="B44" s="89" t="s">
        <v>35</v>
      </c>
      <c r="C44" s="12" t="s">
        <v>36</v>
      </c>
      <c r="D44" s="18">
        <f>D48+D87+D107</f>
        <v>4824</v>
      </c>
      <c r="E44" s="18">
        <f>E48+E87+E107</f>
        <v>4826</v>
      </c>
      <c r="F44" s="21">
        <f>F48+F87+F107</f>
        <v>5235.2000000000007</v>
      </c>
      <c r="G44" s="18">
        <f>H44</f>
        <v>5297.6399999999994</v>
      </c>
      <c r="H44" s="18">
        <f>H48+H87+H106</f>
        <v>5297.6399999999994</v>
      </c>
      <c r="I44" s="4">
        <f>H44/E44*100</f>
        <v>109.7728968089515</v>
      </c>
      <c r="J44" s="4">
        <f>H44/F44*100</f>
        <v>101.19269559902197</v>
      </c>
      <c r="K44" s="2">
        <v>29359.4</v>
      </c>
      <c r="L44" s="22">
        <f>L48+L87</f>
        <v>5352.8656999999994</v>
      </c>
      <c r="M44" s="57"/>
      <c r="N44" s="57"/>
    </row>
    <row r="45" spans="1:14" s="90" customFormat="1" ht="15.75" x14ac:dyDescent="0.25">
      <c r="A45" s="44" t="s">
        <v>37</v>
      </c>
      <c r="B45" s="50" t="s">
        <v>38</v>
      </c>
      <c r="C45" s="44" t="s">
        <v>39</v>
      </c>
      <c r="D45" s="20">
        <v>5599</v>
      </c>
      <c r="E45" s="3">
        <v>5641</v>
      </c>
      <c r="F45" s="4">
        <v>5845</v>
      </c>
      <c r="G45" s="18">
        <f t="shared" ref="G45:G108" si="1">H45</f>
        <v>6261</v>
      </c>
      <c r="H45" s="4">
        <v>6261</v>
      </c>
      <c r="I45" s="4">
        <f>H45/E45*100</f>
        <v>110.99095904981387</v>
      </c>
      <c r="J45" s="4">
        <f>H45/F45*100</f>
        <v>107.11719418306245</v>
      </c>
      <c r="K45" s="3">
        <v>20561</v>
      </c>
      <c r="L45" s="23">
        <f>H45*105%</f>
        <v>6574.05</v>
      </c>
      <c r="M45" s="57"/>
      <c r="N45" s="57"/>
    </row>
    <row r="46" spans="1:14" s="79" customFormat="1" ht="15.75" x14ac:dyDescent="0.25">
      <c r="A46" s="53"/>
      <c r="B46" s="54" t="s">
        <v>40</v>
      </c>
      <c r="C46" s="53" t="s">
        <v>39</v>
      </c>
      <c r="D46" s="20">
        <v>5122</v>
      </c>
      <c r="E46" s="3">
        <v>5218</v>
      </c>
      <c r="F46" s="2">
        <v>5422</v>
      </c>
      <c r="G46" s="18">
        <f t="shared" si="1"/>
        <v>5935</v>
      </c>
      <c r="H46" s="3">
        <v>5935</v>
      </c>
      <c r="I46" s="4"/>
      <c r="J46" s="4"/>
      <c r="K46" s="4"/>
      <c r="L46" s="23"/>
      <c r="M46" s="57"/>
      <c r="N46" s="91"/>
    </row>
    <row r="47" spans="1:14" s="79" customFormat="1" ht="30" x14ac:dyDescent="0.25">
      <c r="A47" s="53" t="s">
        <v>41</v>
      </c>
      <c r="B47" s="54" t="s">
        <v>42</v>
      </c>
      <c r="C47" s="53" t="s">
        <v>290</v>
      </c>
      <c r="D47" s="18"/>
      <c r="E47" s="4">
        <f>E45/E146*1000</f>
        <v>452.76506942772295</v>
      </c>
      <c r="F47" s="4">
        <f>F44/F146*1000</f>
        <v>420.19423709768046</v>
      </c>
      <c r="G47" s="4">
        <f>G45/G146*1000</f>
        <v>553.18960947163805</v>
      </c>
      <c r="H47" s="4">
        <f>H46/H146*1000</f>
        <v>524.38593391058487</v>
      </c>
      <c r="I47" s="4"/>
      <c r="J47" s="4">
        <f>H47/F47*100</f>
        <v>124.79607943520736</v>
      </c>
      <c r="K47" s="4">
        <v>247.73</v>
      </c>
      <c r="L47" s="22">
        <f>L45/L147*1000</f>
        <v>580.84908994522004</v>
      </c>
      <c r="M47" s="57"/>
      <c r="N47" s="14"/>
    </row>
    <row r="48" spans="1:14" s="90" customFormat="1" ht="15.75" x14ac:dyDescent="0.25">
      <c r="A48" s="88" t="s">
        <v>43</v>
      </c>
      <c r="B48" s="89" t="s">
        <v>44</v>
      </c>
      <c r="C48" s="12" t="s">
        <v>36</v>
      </c>
      <c r="D48" s="18">
        <f>D50+D65+D75+D82+D86</f>
        <v>2003</v>
      </c>
      <c r="E48" s="18">
        <f t="shared" ref="E48:F48" si="2">E50+E65+E75+E82+E86</f>
        <v>1966</v>
      </c>
      <c r="F48" s="21">
        <f t="shared" si="2"/>
        <v>2192.4</v>
      </c>
      <c r="G48" s="18">
        <f t="shared" si="1"/>
        <v>2207.6</v>
      </c>
      <c r="H48" s="24">
        <f>H49+H74+H79+H86</f>
        <v>2207.6</v>
      </c>
      <c r="I48" s="4">
        <f>H48/E48*100</f>
        <v>112.28891149542217</v>
      </c>
      <c r="J48" s="4">
        <f>H48/F48*100</f>
        <v>100.69330414158</v>
      </c>
      <c r="K48" s="2">
        <v>8331.6</v>
      </c>
      <c r="L48" s="22">
        <f>H48*102%</f>
        <v>2251.752</v>
      </c>
      <c r="M48" s="57"/>
      <c r="N48" s="92"/>
    </row>
    <row r="49" spans="1:14" s="82" customFormat="1" ht="15.75" x14ac:dyDescent="0.25">
      <c r="A49" s="88">
        <v>1</v>
      </c>
      <c r="B49" s="89" t="s">
        <v>45</v>
      </c>
      <c r="C49" s="12" t="s">
        <v>36</v>
      </c>
      <c r="D49" s="18">
        <f>D50+D65</f>
        <v>1086</v>
      </c>
      <c r="E49" s="18">
        <f t="shared" ref="E49:F49" si="3">E50+E65</f>
        <v>1079</v>
      </c>
      <c r="F49" s="18">
        <f t="shared" si="3"/>
        <v>1079.4000000000001</v>
      </c>
      <c r="G49" s="18">
        <f t="shared" si="1"/>
        <v>1069.43</v>
      </c>
      <c r="H49" s="24">
        <f>H50+H65</f>
        <v>1069.43</v>
      </c>
      <c r="I49" s="4"/>
      <c r="J49" s="4"/>
      <c r="K49" s="4">
        <v>3752.2</v>
      </c>
      <c r="L49" s="23"/>
      <c r="M49" s="57"/>
      <c r="N49" s="51"/>
    </row>
    <row r="50" spans="1:14" s="82" customFormat="1" ht="15.75" x14ac:dyDescent="0.25">
      <c r="A50" s="88" t="s">
        <v>46</v>
      </c>
      <c r="B50" s="89" t="s">
        <v>47</v>
      </c>
      <c r="C50" s="12" t="s">
        <v>36</v>
      </c>
      <c r="D50" s="18">
        <v>1000</v>
      </c>
      <c r="E50" s="3">
        <v>993</v>
      </c>
      <c r="F50" s="2">
        <v>993.4</v>
      </c>
      <c r="G50" s="18">
        <f t="shared" si="1"/>
        <v>1000.21</v>
      </c>
      <c r="H50" s="4">
        <f>H53+H56</f>
        <v>1000.21</v>
      </c>
      <c r="I50" s="4"/>
      <c r="J50" s="4"/>
      <c r="K50" s="4">
        <v>3489.1</v>
      </c>
      <c r="L50" s="23"/>
      <c r="M50" s="57"/>
      <c r="N50" s="51"/>
    </row>
    <row r="51" spans="1:14" s="79" customFormat="1" ht="15.75" x14ac:dyDescent="0.25">
      <c r="A51" s="93" t="s">
        <v>48</v>
      </c>
      <c r="B51" s="94" t="s">
        <v>49</v>
      </c>
      <c r="C51" s="55" t="s">
        <v>50</v>
      </c>
      <c r="D51" s="20">
        <v>51.2</v>
      </c>
      <c r="E51" s="4">
        <v>52.5</v>
      </c>
      <c r="F51" s="4">
        <v>54.58</v>
      </c>
      <c r="G51" s="18">
        <f t="shared" si="1"/>
        <v>59.34</v>
      </c>
      <c r="H51" s="14">
        <v>59.34</v>
      </c>
      <c r="I51" s="4"/>
      <c r="J51" s="4"/>
      <c r="K51" s="4"/>
      <c r="L51" s="22"/>
      <c r="M51" s="57"/>
      <c r="N51" s="14"/>
    </row>
    <row r="52" spans="1:14" s="79" customFormat="1" ht="15.75" x14ac:dyDescent="0.25">
      <c r="A52" s="93" t="s">
        <v>48</v>
      </c>
      <c r="B52" s="94" t="s">
        <v>51</v>
      </c>
      <c r="C52" s="55" t="s">
        <v>39</v>
      </c>
      <c r="D52" s="20">
        <v>5122</v>
      </c>
      <c r="E52" s="3">
        <v>5218</v>
      </c>
      <c r="F52" s="4">
        <v>5422</v>
      </c>
      <c r="G52" s="18">
        <f t="shared" si="1"/>
        <v>5935</v>
      </c>
      <c r="H52" s="4">
        <v>5935</v>
      </c>
      <c r="I52" s="4"/>
      <c r="J52" s="4"/>
      <c r="K52" s="4"/>
      <c r="L52" s="23"/>
      <c r="M52" s="57"/>
      <c r="N52" s="14"/>
    </row>
    <row r="53" spans="1:14" s="90" customFormat="1" ht="15.75" x14ac:dyDescent="0.25">
      <c r="A53" s="96" t="s">
        <v>52</v>
      </c>
      <c r="B53" s="89" t="s">
        <v>53</v>
      </c>
      <c r="C53" s="12" t="s">
        <v>36</v>
      </c>
      <c r="D53" s="18"/>
      <c r="E53" s="3"/>
      <c r="F53" s="3"/>
      <c r="G53" s="18">
        <f t="shared" si="1"/>
        <v>454.8</v>
      </c>
      <c r="H53" s="4">
        <v>454.8</v>
      </c>
      <c r="I53" s="4"/>
      <c r="J53" s="4"/>
      <c r="K53" s="4">
        <v>1519.5</v>
      </c>
      <c r="L53" s="23"/>
      <c r="M53" s="57"/>
      <c r="N53" s="51"/>
    </row>
    <row r="54" spans="1:14" s="79" customFormat="1" ht="15.75" x14ac:dyDescent="0.25">
      <c r="A54" s="93" t="s">
        <v>48</v>
      </c>
      <c r="B54" s="94" t="s">
        <v>49</v>
      </c>
      <c r="C54" s="55" t="s">
        <v>50</v>
      </c>
      <c r="D54" s="18"/>
      <c r="E54" s="4"/>
      <c r="F54" s="4"/>
      <c r="G54" s="18">
        <f t="shared" si="1"/>
        <v>59.04</v>
      </c>
      <c r="H54" s="5">
        <v>59.04</v>
      </c>
      <c r="I54" s="4"/>
      <c r="J54" s="4"/>
      <c r="K54" s="4"/>
      <c r="L54" s="22"/>
      <c r="M54" s="57"/>
      <c r="N54" s="14"/>
    </row>
    <row r="55" spans="1:14" s="79" customFormat="1" ht="15.75" x14ac:dyDescent="0.25">
      <c r="A55" s="93" t="s">
        <v>48</v>
      </c>
      <c r="B55" s="94" t="s">
        <v>51</v>
      </c>
      <c r="C55" s="55" t="s">
        <v>39</v>
      </c>
      <c r="D55" s="18"/>
      <c r="E55" s="3"/>
      <c r="F55" s="4"/>
      <c r="G55" s="18">
        <f t="shared" si="1"/>
        <v>2685.1392000000001</v>
      </c>
      <c r="H55" s="13">
        <f>H54*H53/10</f>
        <v>2685.1392000000001</v>
      </c>
      <c r="I55" s="4"/>
      <c r="J55" s="4"/>
      <c r="K55" s="4"/>
      <c r="L55" s="22"/>
      <c r="M55" s="57"/>
      <c r="N55" s="14"/>
    </row>
    <row r="56" spans="1:14" s="90" customFormat="1" ht="15.75" x14ac:dyDescent="0.25">
      <c r="A56" s="96" t="s">
        <v>54</v>
      </c>
      <c r="B56" s="89" t="s">
        <v>55</v>
      </c>
      <c r="C56" s="12" t="s">
        <v>36</v>
      </c>
      <c r="D56" s="20"/>
      <c r="E56" s="3"/>
      <c r="F56" s="3"/>
      <c r="G56" s="18">
        <f t="shared" si="1"/>
        <v>545.41</v>
      </c>
      <c r="H56" s="5">
        <v>545.41</v>
      </c>
      <c r="I56" s="4"/>
      <c r="J56" s="4"/>
      <c r="K56" s="4"/>
      <c r="L56" s="23"/>
      <c r="M56" s="57"/>
      <c r="N56" s="51"/>
    </row>
    <row r="57" spans="1:14" s="79" customFormat="1" ht="15.75" x14ac:dyDescent="0.25">
      <c r="A57" s="93"/>
      <c r="B57" s="94" t="s">
        <v>49</v>
      </c>
      <c r="C57" s="55" t="s">
        <v>50</v>
      </c>
      <c r="D57" s="20"/>
      <c r="E57" s="4"/>
      <c r="F57" s="4"/>
      <c r="G57" s="18">
        <f t="shared" si="1"/>
        <v>59.59</v>
      </c>
      <c r="H57" s="16">
        <v>59.59</v>
      </c>
      <c r="I57" s="4"/>
      <c r="J57" s="4"/>
      <c r="K57" s="4"/>
      <c r="L57" s="22"/>
      <c r="M57" s="57"/>
      <c r="N57" s="14"/>
    </row>
    <row r="58" spans="1:14" s="79" customFormat="1" ht="15.75" x14ac:dyDescent="0.25">
      <c r="A58" s="93"/>
      <c r="B58" s="94" t="s">
        <v>51</v>
      </c>
      <c r="C58" s="55" t="s">
        <v>39</v>
      </c>
      <c r="D58" s="18"/>
      <c r="E58" s="3"/>
      <c r="F58" s="4"/>
      <c r="G58" s="18">
        <f t="shared" si="1"/>
        <v>3250.0981899999997</v>
      </c>
      <c r="H58" s="13">
        <f>H57*H56/10</f>
        <v>3250.0981899999997</v>
      </c>
      <c r="I58" s="4"/>
      <c r="J58" s="4"/>
      <c r="K58" s="4"/>
      <c r="L58" s="23"/>
      <c r="M58" s="57"/>
      <c r="N58" s="14"/>
    </row>
    <row r="59" spans="1:14" s="82" customFormat="1" ht="15.75" hidden="1" x14ac:dyDescent="0.25">
      <c r="A59" s="96" t="s">
        <v>41</v>
      </c>
      <c r="B59" s="89" t="s">
        <v>56</v>
      </c>
      <c r="C59" s="12" t="s">
        <v>36</v>
      </c>
      <c r="D59" s="18"/>
      <c r="E59" s="3"/>
      <c r="F59" s="3"/>
      <c r="G59" s="18">
        <f t="shared" si="1"/>
        <v>0</v>
      </c>
      <c r="H59" s="5"/>
      <c r="I59" s="4"/>
      <c r="J59" s="4"/>
      <c r="K59" s="4">
        <v>1859.6</v>
      </c>
      <c r="L59" s="23"/>
      <c r="M59" s="57"/>
      <c r="N59" s="51"/>
    </row>
    <row r="60" spans="1:14" s="79" customFormat="1" ht="15.75" hidden="1" x14ac:dyDescent="0.25">
      <c r="A60" s="93" t="s">
        <v>48</v>
      </c>
      <c r="B60" s="94" t="s">
        <v>49</v>
      </c>
      <c r="C60" s="55" t="s">
        <v>50</v>
      </c>
      <c r="D60" s="18"/>
      <c r="E60" s="4"/>
      <c r="F60" s="4"/>
      <c r="G60" s="18">
        <f t="shared" si="1"/>
        <v>0</v>
      </c>
      <c r="H60" s="5"/>
      <c r="I60" s="4"/>
      <c r="J60" s="4"/>
      <c r="K60" s="4"/>
      <c r="L60" s="22"/>
      <c r="M60" s="57"/>
      <c r="N60" s="14"/>
    </row>
    <row r="61" spans="1:14" s="79" customFormat="1" ht="15.75" hidden="1" x14ac:dyDescent="0.25">
      <c r="A61" s="93" t="s">
        <v>48</v>
      </c>
      <c r="B61" s="94" t="s">
        <v>51</v>
      </c>
      <c r="C61" s="55" t="s">
        <v>39</v>
      </c>
      <c r="D61" s="18"/>
      <c r="E61" s="3"/>
      <c r="F61" s="3"/>
      <c r="G61" s="18">
        <f t="shared" si="1"/>
        <v>0</v>
      </c>
      <c r="H61" s="5"/>
      <c r="I61" s="4"/>
      <c r="J61" s="4"/>
      <c r="K61" s="4"/>
      <c r="L61" s="23"/>
      <c r="M61" s="57"/>
      <c r="N61" s="14"/>
    </row>
    <row r="62" spans="1:14" s="82" customFormat="1" ht="15.75" hidden="1" x14ac:dyDescent="0.25">
      <c r="A62" s="96" t="s">
        <v>41</v>
      </c>
      <c r="B62" s="89" t="s">
        <v>57</v>
      </c>
      <c r="C62" s="12" t="s">
        <v>36</v>
      </c>
      <c r="D62" s="20"/>
      <c r="E62" s="3"/>
      <c r="F62" s="3"/>
      <c r="G62" s="18">
        <f t="shared" si="1"/>
        <v>0</v>
      </c>
      <c r="H62" s="5"/>
      <c r="I62" s="4"/>
      <c r="J62" s="4"/>
      <c r="K62" s="4">
        <v>110.1</v>
      </c>
      <c r="L62" s="23"/>
      <c r="M62" s="57"/>
      <c r="N62" s="51"/>
    </row>
    <row r="63" spans="1:14" s="79" customFormat="1" ht="15.75" hidden="1" x14ac:dyDescent="0.25">
      <c r="A63" s="93" t="s">
        <v>48</v>
      </c>
      <c r="B63" s="94" t="s">
        <v>49</v>
      </c>
      <c r="C63" s="55" t="s">
        <v>50</v>
      </c>
      <c r="D63" s="18"/>
      <c r="E63" s="3"/>
      <c r="F63" s="3"/>
      <c r="G63" s="18">
        <f t="shared" si="1"/>
        <v>0</v>
      </c>
      <c r="H63" s="5"/>
      <c r="I63" s="4"/>
      <c r="J63" s="4"/>
      <c r="K63" s="4"/>
      <c r="L63" s="23"/>
      <c r="M63" s="57"/>
      <c r="N63" s="14"/>
    </row>
    <row r="64" spans="1:14" s="79" customFormat="1" ht="15.75" hidden="1" x14ac:dyDescent="0.25">
      <c r="A64" s="93" t="s">
        <v>48</v>
      </c>
      <c r="B64" s="94" t="s">
        <v>51</v>
      </c>
      <c r="C64" s="55" t="s">
        <v>39</v>
      </c>
      <c r="D64" s="20"/>
      <c r="E64" s="3"/>
      <c r="F64" s="3"/>
      <c r="G64" s="18">
        <f t="shared" si="1"/>
        <v>0</v>
      </c>
      <c r="H64" s="5"/>
      <c r="I64" s="4"/>
      <c r="J64" s="4"/>
      <c r="K64" s="4"/>
      <c r="L64" s="23"/>
      <c r="M64" s="57"/>
      <c r="N64" s="14"/>
    </row>
    <row r="65" spans="1:14" s="82" customFormat="1" ht="15.75" x14ac:dyDescent="0.25">
      <c r="A65" s="96" t="s">
        <v>58</v>
      </c>
      <c r="B65" s="89" t="s">
        <v>59</v>
      </c>
      <c r="C65" s="12" t="s">
        <v>36</v>
      </c>
      <c r="D65" s="20">
        <v>86</v>
      </c>
      <c r="E65" s="3">
        <v>86</v>
      </c>
      <c r="F65" s="3">
        <v>86</v>
      </c>
      <c r="G65" s="18">
        <f t="shared" si="1"/>
        <v>69.22</v>
      </c>
      <c r="H65" s="5">
        <v>69.22</v>
      </c>
      <c r="I65" s="4"/>
      <c r="J65" s="4"/>
      <c r="K65" s="4">
        <v>263.10000000000002</v>
      </c>
      <c r="L65" s="25"/>
      <c r="M65" s="57"/>
      <c r="N65" s="51"/>
    </row>
    <row r="66" spans="1:14" s="79" customFormat="1" ht="15.75" x14ac:dyDescent="0.25">
      <c r="A66" s="93" t="s">
        <v>48</v>
      </c>
      <c r="B66" s="94" t="s">
        <v>49</v>
      </c>
      <c r="C66" s="55" t="s">
        <v>50</v>
      </c>
      <c r="D66" s="21">
        <v>55.5</v>
      </c>
      <c r="E66" s="4">
        <v>49.2</v>
      </c>
      <c r="F66" s="2">
        <v>49.2</v>
      </c>
      <c r="G66" s="18">
        <f t="shared" si="1"/>
        <v>47.1</v>
      </c>
      <c r="H66" s="5">
        <v>47.1</v>
      </c>
      <c r="I66" s="4"/>
      <c r="J66" s="4"/>
      <c r="K66" s="4"/>
      <c r="L66" s="23"/>
      <c r="M66" s="57"/>
      <c r="N66" s="14"/>
    </row>
    <row r="67" spans="1:14" s="79" customFormat="1" ht="15.75" x14ac:dyDescent="0.25">
      <c r="A67" s="93" t="s">
        <v>48</v>
      </c>
      <c r="B67" s="94" t="s">
        <v>51</v>
      </c>
      <c r="C67" s="55" t="s">
        <v>39</v>
      </c>
      <c r="D67" s="18">
        <v>447</v>
      </c>
      <c r="E67" s="3">
        <v>423</v>
      </c>
      <c r="F67" s="4">
        <v>423</v>
      </c>
      <c r="G67" s="18">
        <f t="shared" si="1"/>
        <v>326.02620000000002</v>
      </c>
      <c r="H67" s="13">
        <f>H66*H65/10</f>
        <v>326.02620000000002</v>
      </c>
      <c r="I67" s="4"/>
      <c r="J67" s="4"/>
      <c r="K67" s="4"/>
      <c r="L67" s="22"/>
      <c r="M67" s="57"/>
      <c r="N67" s="14"/>
    </row>
    <row r="68" spans="1:14" s="79" customFormat="1" ht="15.75" hidden="1" x14ac:dyDescent="0.25">
      <c r="A68" s="97" t="s">
        <v>37</v>
      </c>
      <c r="B68" s="98" t="s">
        <v>228</v>
      </c>
      <c r="C68" s="108" t="s">
        <v>36</v>
      </c>
      <c r="D68" s="18"/>
      <c r="E68" s="3"/>
      <c r="F68" s="3"/>
      <c r="G68" s="18">
        <f t="shared" si="1"/>
        <v>0</v>
      </c>
      <c r="H68" s="5"/>
      <c r="I68" s="4"/>
      <c r="J68" s="4"/>
      <c r="K68" s="4"/>
      <c r="L68" s="23"/>
      <c r="M68" s="57"/>
      <c r="N68" s="14"/>
    </row>
    <row r="69" spans="1:14" s="79" customFormat="1" ht="15.75" hidden="1" x14ac:dyDescent="0.25">
      <c r="A69" s="97" t="s">
        <v>14</v>
      </c>
      <c r="B69" s="98" t="s">
        <v>49</v>
      </c>
      <c r="C69" s="108" t="s">
        <v>50</v>
      </c>
      <c r="D69" s="18"/>
      <c r="E69" s="3"/>
      <c r="F69" s="3"/>
      <c r="G69" s="18">
        <f t="shared" si="1"/>
        <v>0</v>
      </c>
      <c r="H69" s="5"/>
      <c r="I69" s="4"/>
      <c r="J69" s="4"/>
      <c r="K69" s="4"/>
      <c r="L69" s="23"/>
      <c r="M69" s="57"/>
      <c r="N69" s="14"/>
    </row>
    <row r="70" spans="1:14" s="79" customFormat="1" ht="15.75" hidden="1" x14ac:dyDescent="0.25">
      <c r="A70" s="97" t="s">
        <v>14</v>
      </c>
      <c r="B70" s="98" t="s">
        <v>51</v>
      </c>
      <c r="C70" s="108" t="s">
        <v>39</v>
      </c>
      <c r="D70" s="18"/>
      <c r="E70" s="3"/>
      <c r="F70" s="4"/>
      <c r="G70" s="18">
        <f t="shared" si="1"/>
        <v>0</v>
      </c>
      <c r="H70" s="5"/>
      <c r="I70" s="4"/>
      <c r="J70" s="4"/>
      <c r="K70" s="4"/>
      <c r="L70" s="23"/>
      <c r="M70" s="57"/>
      <c r="N70" s="14"/>
    </row>
    <row r="71" spans="1:14" s="79" customFormat="1" ht="15.75" hidden="1" x14ac:dyDescent="0.25">
      <c r="A71" s="97" t="s">
        <v>82</v>
      </c>
      <c r="B71" s="98" t="s">
        <v>229</v>
      </c>
      <c r="C71" s="108" t="s">
        <v>36</v>
      </c>
      <c r="D71" s="18"/>
      <c r="E71" s="3"/>
      <c r="F71" s="3"/>
      <c r="G71" s="18">
        <f t="shared" si="1"/>
        <v>0</v>
      </c>
      <c r="H71" s="5"/>
      <c r="I71" s="4"/>
      <c r="J71" s="4"/>
      <c r="K71" s="4"/>
      <c r="L71" s="23"/>
      <c r="M71" s="57"/>
      <c r="N71" s="14"/>
    </row>
    <row r="72" spans="1:14" s="79" customFormat="1" ht="15.75" hidden="1" x14ac:dyDescent="0.25">
      <c r="A72" s="97" t="s">
        <v>14</v>
      </c>
      <c r="B72" s="98" t="s">
        <v>49</v>
      </c>
      <c r="C72" s="108" t="s">
        <v>50</v>
      </c>
      <c r="D72" s="18"/>
      <c r="E72" s="3"/>
      <c r="F72" s="2"/>
      <c r="G72" s="18">
        <f t="shared" si="1"/>
        <v>0</v>
      </c>
      <c r="H72" s="5"/>
      <c r="I72" s="4"/>
      <c r="J72" s="4"/>
      <c r="K72" s="4"/>
      <c r="L72" s="23"/>
      <c r="M72" s="57"/>
      <c r="N72" s="14"/>
    </row>
    <row r="73" spans="1:14" s="79" customFormat="1" ht="15.75" hidden="1" x14ac:dyDescent="0.25">
      <c r="A73" s="97" t="s">
        <v>14</v>
      </c>
      <c r="B73" s="98" t="s">
        <v>51</v>
      </c>
      <c r="C73" s="108" t="s">
        <v>39</v>
      </c>
      <c r="D73" s="18"/>
      <c r="E73" s="3"/>
      <c r="F73" s="2"/>
      <c r="G73" s="18">
        <f t="shared" si="1"/>
        <v>0</v>
      </c>
      <c r="H73" s="5"/>
      <c r="I73" s="4"/>
      <c r="J73" s="4"/>
      <c r="K73" s="4"/>
      <c r="L73" s="22"/>
      <c r="M73" s="57"/>
      <c r="N73" s="14"/>
    </row>
    <row r="74" spans="1:14" s="90" customFormat="1" ht="15.75" x14ac:dyDescent="0.25">
      <c r="A74" s="96">
        <v>2</v>
      </c>
      <c r="B74" s="89" t="s">
        <v>60</v>
      </c>
      <c r="C74" s="12" t="s">
        <v>36</v>
      </c>
      <c r="D74" s="18"/>
      <c r="E74" s="4"/>
      <c r="F74" s="4"/>
      <c r="G74" s="18">
        <f t="shared" si="1"/>
        <v>854.8</v>
      </c>
      <c r="H74" s="5">
        <f>H75+H78</f>
        <v>854.8</v>
      </c>
      <c r="I74" s="4"/>
      <c r="J74" s="4"/>
      <c r="K74" s="4">
        <v>3844.9</v>
      </c>
      <c r="L74" s="23"/>
      <c r="M74" s="57"/>
      <c r="N74" s="51"/>
    </row>
    <row r="75" spans="1:14" s="82" customFormat="1" ht="15.75" x14ac:dyDescent="0.25">
      <c r="A75" s="96" t="s">
        <v>61</v>
      </c>
      <c r="B75" s="89" t="s">
        <v>62</v>
      </c>
      <c r="C75" s="12" t="s">
        <v>36</v>
      </c>
      <c r="D75" s="18">
        <v>897</v>
      </c>
      <c r="E75" s="3">
        <v>855</v>
      </c>
      <c r="F75" s="3">
        <f>E75</f>
        <v>855</v>
      </c>
      <c r="G75" s="18">
        <f t="shared" si="1"/>
        <v>820</v>
      </c>
      <c r="H75" s="5">
        <v>820</v>
      </c>
      <c r="I75" s="4"/>
      <c r="J75" s="4"/>
      <c r="K75" s="4">
        <v>3738.6</v>
      </c>
      <c r="L75" s="23"/>
      <c r="M75" s="57"/>
      <c r="N75" s="51"/>
    </row>
    <row r="76" spans="1:14" s="79" customFormat="1" ht="15.75" x14ac:dyDescent="0.25">
      <c r="A76" s="93" t="s">
        <v>48</v>
      </c>
      <c r="B76" s="94" t="s">
        <v>49</v>
      </c>
      <c r="C76" s="55" t="s">
        <v>50</v>
      </c>
      <c r="D76" s="18">
        <v>189.8</v>
      </c>
      <c r="E76" s="3">
        <v>142</v>
      </c>
      <c r="F76" s="3">
        <f t="shared" ref="F76:F77" si="4">E76</f>
        <v>142</v>
      </c>
      <c r="G76" s="18">
        <f t="shared" si="1"/>
        <v>147.09</v>
      </c>
      <c r="H76" s="5">
        <v>147.09</v>
      </c>
      <c r="I76" s="4"/>
      <c r="J76" s="4"/>
      <c r="K76" s="4"/>
      <c r="L76" s="23"/>
      <c r="M76" s="57"/>
      <c r="N76" s="14"/>
    </row>
    <row r="77" spans="1:14" s="79" customFormat="1" ht="15.75" x14ac:dyDescent="0.25">
      <c r="A77" s="93" t="s">
        <v>48</v>
      </c>
      <c r="B77" s="94" t="s">
        <v>51</v>
      </c>
      <c r="C77" s="55" t="s">
        <v>39</v>
      </c>
      <c r="D77" s="18">
        <v>17028</v>
      </c>
      <c r="E77" s="3">
        <v>12141</v>
      </c>
      <c r="F77" s="3">
        <f t="shared" si="4"/>
        <v>12141</v>
      </c>
      <c r="G77" s="18">
        <f t="shared" si="1"/>
        <v>12061.380000000001</v>
      </c>
      <c r="H77" s="13">
        <f>H76*H75/10</f>
        <v>12061.380000000001</v>
      </c>
      <c r="I77" s="4"/>
      <c r="J77" s="4"/>
      <c r="K77" s="4"/>
      <c r="L77" s="23"/>
      <c r="M77" s="57"/>
      <c r="N77" s="14"/>
    </row>
    <row r="78" spans="1:14" s="82" customFormat="1" ht="15.75" x14ac:dyDescent="0.25">
      <c r="A78" s="96" t="s">
        <v>63</v>
      </c>
      <c r="B78" s="89" t="s">
        <v>64</v>
      </c>
      <c r="C78" s="12" t="s">
        <v>36</v>
      </c>
      <c r="D78" s="20"/>
      <c r="E78" s="4"/>
      <c r="F78" s="4"/>
      <c r="G78" s="18">
        <f t="shared" si="1"/>
        <v>34.799999999999997</v>
      </c>
      <c r="H78" s="5">
        <v>34.799999999999997</v>
      </c>
      <c r="I78" s="26"/>
      <c r="J78" s="4"/>
      <c r="K78" s="4">
        <v>106.3</v>
      </c>
      <c r="L78" s="23"/>
      <c r="M78" s="57"/>
      <c r="N78" s="51"/>
    </row>
    <row r="79" spans="1:14" s="82" customFormat="1" ht="15.75" x14ac:dyDescent="0.25">
      <c r="A79" s="96">
        <v>3</v>
      </c>
      <c r="B79" s="89" t="s">
        <v>65</v>
      </c>
      <c r="C79" s="12" t="s">
        <v>36</v>
      </c>
      <c r="D79" s="20"/>
      <c r="E79" s="3"/>
      <c r="F79" s="3"/>
      <c r="G79" s="18">
        <f t="shared" si="1"/>
        <v>136.37</v>
      </c>
      <c r="H79" s="5">
        <f>H80+H81</f>
        <v>136.37</v>
      </c>
      <c r="I79" s="4"/>
      <c r="J79" s="4"/>
      <c r="K79" s="4">
        <v>705.5</v>
      </c>
      <c r="L79" s="23"/>
      <c r="M79" s="57"/>
      <c r="N79" s="51"/>
    </row>
    <row r="80" spans="1:14" s="61" customFormat="1" ht="15.75" x14ac:dyDescent="0.25">
      <c r="A80" s="93"/>
      <c r="B80" s="94" t="s">
        <v>66</v>
      </c>
      <c r="C80" s="55" t="s">
        <v>36</v>
      </c>
      <c r="D80" s="20"/>
      <c r="E80" s="3"/>
      <c r="F80" s="3"/>
      <c r="G80" s="18">
        <f t="shared" si="1"/>
        <v>118.17</v>
      </c>
      <c r="H80" s="5">
        <v>118.17</v>
      </c>
      <c r="I80" s="4"/>
      <c r="J80" s="4"/>
      <c r="K80" s="4"/>
      <c r="L80" s="23"/>
      <c r="M80" s="57"/>
      <c r="N80" s="14"/>
    </row>
    <row r="81" spans="1:14" s="79" customFormat="1" ht="15.75" x14ac:dyDescent="0.25">
      <c r="A81" s="93"/>
      <c r="B81" s="94" t="s">
        <v>287</v>
      </c>
      <c r="C81" s="55" t="s">
        <v>36</v>
      </c>
      <c r="D81" s="20"/>
      <c r="E81" s="3"/>
      <c r="F81" s="3"/>
      <c r="G81" s="18">
        <f t="shared" si="1"/>
        <v>18.2</v>
      </c>
      <c r="H81" s="5">
        <v>18.2</v>
      </c>
      <c r="I81" s="4"/>
      <c r="J81" s="4"/>
      <c r="K81" s="4"/>
      <c r="L81" s="23"/>
      <c r="M81" s="57"/>
      <c r="N81" s="14"/>
    </row>
    <row r="82" spans="1:14" s="90" customFormat="1" ht="23.1" customHeight="1" x14ac:dyDescent="0.25">
      <c r="A82" s="96">
        <v>4</v>
      </c>
      <c r="B82" s="89" t="s">
        <v>67</v>
      </c>
      <c r="C82" s="12" t="s">
        <v>36</v>
      </c>
      <c r="D82" s="20">
        <v>20</v>
      </c>
      <c r="E82" s="3">
        <v>32</v>
      </c>
      <c r="F82" s="3">
        <v>32</v>
      </c>
      <c r="G82" s="18">
        <f t="shared" si="1"/>
        <v>0</v>
      </c>
      <c r="H82" s="5"/>
      <c r="I82" s="4"/>
      <c r="J82" s="4"/>
      <c r="K82" s="4"/>
      <c r="L82" s="22"/>
      <c r="M82" s="57"/>
      <c r="N82" s="51"/>
    </row>
    <row r="83" spans="1:14" s="79" customFormat="1" ht="15.75" x14ac:dyDescent="0.25">
      <c r="A83" s="93"/>
      <c r="B83" s="98" t="s">
        <v>230</v>
      </c>
      <c r="C83" s="108" t="s">
        <v>36</v>
      </c>
      <c r="D83" s="20"/>
      <c r="E83" s="27"/>
      <c r="F83" s="3"/>
      <c r="G83" s="18">
        <f t="shared" si="1"/>
        <v>0</v>
      </c>
      <c r="H83" s="5"/>
      <c r="I83" s="4"/>
      <c r="J83" s="4"/>
      <c r="K83" s="4"/>
      <c r="L83" s="22"/>
      <c r="M83" s="57"/>
      <c r="N83" s="14"/>
    </row>
    <row r="84" spans="1:14" s="79" customFormat="1" ht="15.75" x14ac:dyDescent="0.25">
      <c r="A84" s="93" t="s">
        <v>48</v>
      </c>
      <c r="B84" s="94" t="s">
        <v>49</v>
      </c>
      <c r="C84" s="55" t="s">
        <v>50</v>
      </c>
      <c r="D84" s="18">
        <v>571.1</v>
      </c>
      <c r="E84" s="3">
        <v>387</v>
      </c>
      <c r="F84" s="4">
        <v>386.5</v>
      </c>
      <c r="G84" s="18">
        <f t="shared" si="1"/>
        <v>0</v>
      </c>
      <c r="H84" s="5"/>
      <c r="I84" s="4"/>
      <c r="J84" s="4"/>
      <c r="K84" s="4"/>
      <c r="L84" s="23"/>
      <c r="M84" s="57"/>
      <c r="N84" s="14"/>
    </row>
    <row r="85" spans="1:14" s="79" customFormat="1" ht="15.75" x14ac:dyDescent="0.25">
      <c r="A85" s="93" t="s">
        <v>48</v>
      </c>
      <c r="B85" s="94" t="s">
        <v>51</v>
      </c>
      <c r="C85" s="55" t="s">
        <v>39</v>
      </c>
      <c r="D85" s="18">
        <v>1142</v>
      </c>
      <c r="E85" s="3">
        <v>1237</v>
      </c>
      <c r="F85" s="4">
        <v>1236.8</v>
      </c>
      <c r="G85" s="18">
        <f t="shared" si="1"/>
        <v>0</v>
      </c>
      <c r="H85" s="5"/>
      <c r="I85" s="4"/>
      <c r="J85" s="4"/>
      <c r="K85" s="4"/>
      <c r="L85" s="22"/>
      <c r="M85" s="57"/>
      <c r="N85" s="14"/>
    </row>
    <row r="86" spans="1:14" s="82" customFormat="1" ht="15.75" x14ac:dyDescent="0.25">
      <c r="A86" s="96">
        <v>5</v>
      </c>
      <c r="B86" s="89" t="s">
        <v>68</v>
      </c>
      <c r="C86" s="12" t="s">
        <v>36</v>
      </c>
      <c r="D86" s="20"/>
      <c r="E86" s="4"/>
      <c r="F86" s="4">
        <v>226</v>
      </c>
      <c r="G86" s="18">
        <f t="shared" si="1"/>
        <v>147</v>
      </c>
      <c r="H86" s="19">
        <v>147</v>
      </c>
      <c r="I86" s="4"/>
      <c r="J86" s="4"/>
      <c r="K86" s="4">
        <v>29.1</v>
      </c>
      <c r="L86" s="23"/>
      <c r="M86" s="57"/>
      <c r="N86" s="99"/>
    </row>
    <row r="87" spans="1:14" s="90" customFormat="1" ht="15.75" x14ac:dyDescent="0.25">
      <c r="A87" s="100" t="s">
        <v>69</v>
      </c>
      <c r="B87" s="101" t="s">
        <v>70</v>
      </c>
      <c r="C87" s="150" t="s">
        <v>36</v>
      </c>
      <c r="D87" s="18">
        <f>D88+D93+D99+D104+D106</f>
        <v>2821</v>
      </c>
      <c r="E87" s="18">
        <f>E88+E93+E99+E104+E106</f>
        <v>2860</v>
      </c>
      <c r="F87" s="21">
        <f>F88+F93+F99+F104+F106</f>
        <v>2922.8</v>
      </c>
      <c r="G87" s="18">
        <f t="shared" si="1"/>
        <v>3010.7899999999995</v>
      </c>
      <c r="H87" s="24">
        <f>H88+H93+H98+H99+H104+H106</f>
        <v>3010.7899999999995</v>
      </c>
      <c r="I87" s="4">
        <f>H87/E87*100</f>
        <v>105.2723776223776</v>
      </c>
      <c r="J87" s="4">
        <f>H87/F87*100</f>
        <v>103.01046941289171</v>
      </c>
      <c r="K87" s="2">
        <v>21027.8</v>
      </c>
      <c r="L87" s="25">
        <f>H87*103%</f>
        <v>3101.1136999999994</v>
      </c>
      <c r="M87" s="57"/>
      <c r="N87" s="102"/>
    </row>
    <row r="88" spans="1:14" s="90" customFormat="1" ht="15.75" x14ac:dyDescent="0.25">
      <c r="A88" s="96">
        <v>1</v>
      </c>
      <c r="B88" s="89" t="s">
        <v>71</v>
      </c>
      <c r="C88" s="12" t="s">
        <v>36</v>
      </c>
      <c r="D88" s="18">
        <v>2330</v>
      </c>
      <c r="E88" s="3">
        <v>2330</v>
      </c>
      <c r="F88" s="3">
        <v>2330</v>
      </c>
      <c r="G88" s="18">
        <f t="shared" si="1"/>
        <v>2540.2399999999998</v>
      </c>
      <c r="H88" s="4">
        <v>2540.2399999999998</v>
      </c>
      <c r="I88" s="4"/>
      <c r="J88" s="4"/>
      <c r="K88" s="2">
        <v>12322.1</v>
      </c>
      <c r="L88" s="25"/>
      <c r="M88" s="57"/>
      <c r="N88" s="51"/>
    </row>
    <row r="89" spans="1:14" s="79" customFormat="1" ht="15.75" hidden="1" x14ac:dyDescent="0.25">
      <c r="A89" s="93" t="s">
        <v>46</v>
      </c>
      <c r="B89" s="94" t="s">
        <v>72</v>
      </c>
      <c r="C89" s="55"/>
      <c r="D89" s="18"/>
      <c r="E89" s="4"/>
      <c r="F89" s="3"/>
      <c r="G89" s="18">
        <f t="shared" si="1"/>
        <v>0</v>
      </c>
      <c r="H89" s="4"/>
      <c r="I89" s="4"/>
      <c r="J89" s="4"/>
      <c r="K89" s="4"/>
      <c r="L89" s="22"/>
      <c r="M89" s="57"/>
      <c r="N89" s="14"/>
    </row>
    <row r="90" spans="1:14" s="79" customFormat="1" ht="15.75" x14ac:dyDescent="0.25">
      <c r="A90" s="95" t="s">
        <v>58</v>
      </c>
      <c r="B90" s="94" t="s">
        <v>73</v>
      </c>
      <c r="C90" s="55" t="s">
        <v>74</v>
      </c>
      <c r="D90" s="18">
        <v>2193</v>
      </c>
      <c r="E90" s="3"/>
      <c r="F90" s="3"/>
      <c r="G90" s="18">
        <f t="shared" si="1"/>
        <v>2295.5100000000002</v>
      </c>
      <c r="H90" s="4">
        <v>2295.5100000000002</v>
      </c>
      <c r="I90" s="4"/>
      <c r="J90" s="4"/>
      <c r="K90" s="4"/>
      <c r="L90" s="22"/>
      <c r="M90" s="57"/>
      <c r="N90" s="14"/>
    </row>
    <row r="91" spans="1:14" s="79" customFormat="1" ht="15.75" hidden="1" x14ac:dyDescent="0.25">
      <c r="A91" s="93" t="s">
        <v>48</v>
      </c>
      <c r="B91" s="94" t="s">
        <v>49</v>
      </c>
      <c r="C91" s="55" t="s">
        <v>50</v>
      </c>
      <c r="D91" s="18"/>
      <c r="E91" s="4"/>
      <c r="F91" s="4"/>
      <c r="G91" s="18">
        <f t="shared" si="1"/>
        <v>0</v>
      </c>
      <c r="H91" s="4"/>
      <c r="I91" s="4"/>
      <c r="J91" s="4"/>
      <c r="K91" s="4"/>
      <c r="L91" s="22"/>
      <c r="M91" s="57"/>
      <c r="N91" s="14"/>
    </row>
    <row r="92" spans="1:14" s="79" customFormat="1" ht="15.75" x14ac:dyDescent="0.25">
      <c r="A92" s="93" t="s">
        <v>48</v>
      </c>
      <c r="B92" s="94" t="s">
        <v>51</v>
      </c>
      <c r="C92" s="55" t="s">
        <v>39</v>
      </c>
      <c r="D92" s="18">
        <v>6840</v>
      </c>
      <c r="E92" s="3"/>
      <c r="F92" s="4"/>
      <c r="G92" s="18">
        <f t="shared" si="1"/>
        <v>7210</v>
      </c>
      <c r="H92" s="4">
        <v>7210</v>
      </c>
      <c r="I92" s="4"/>
      <c r="J92" s="4"/>
      <c r="K92" s="4"/>
      <c r="L92" s="23"/>
      <c r="M92" s="57"/>
      <c r="N92" s="103"/>
    </row>
    <row r="93" spans="1:14" s="90" customFormat="1" ht="15.75" x14ac:dyDescent="0.25">
      <c r="A93" s="96">
        <v>2</v>
      </c>
      <c r="B93" s="89" t="s">
        <v>75</v>
      </c>
      <c r="C93" s="12" t="s">
        <v>36</v>
      </c>
      <c r="D93" s="18">
        <v>115</v>
      </c>
      <c r="E93" s="3">
        <v>115</v>
      </c>
      <c r="F93" s="3">
        <v>115</v>
      </c>
      <c r="G93" s="18">
        <f t="shared" si="1"/>
        <v>118.5</v>
      </c>
      <c r="H93" s="4">
        <v>118.5</v>
      </c>
      <c r="I93" s="4"/>
      <c r="J93" s="4"/>
      <c r="K93" s="4">
        <v>7717.1</v>
      </c>
      <c r="L93" s="23"/>
      <c r="M93" s="57"/>
      <c r="N93" s="51"/>
    </row>
    <row r="94" spans="1:14" s="79" customFormat="1" ht="15.75" x14ac:dyDescent="0.25">
      <c r="A94" s="93" t="s">
        <v>61</v>
      </c>
      <c r="B94" s="94" t="s">
        <v>231</v>
      </c>
      <c r="C94" s="108" t="s">
        <v>36</v>
      </c>
      <c r="D94" s="18"/>
      <c r="E94" s="27"/>
      <c r="F94" s="3"/>
      <c r="G94" s="18">
        <f t="shared" si="1"/>
        <v>0</v>
      </c>
      <c r="H94" s="3"/>
      <c r="I94" s="4"/>
      <c r="J94" s="4"/>
      <c r="K94" s="4"/>
      <c r="L94" s="22"/>
      <c r="M94" s="57"/>
      <c r="N94" s="14"/>
    </row>
    <row r="95" spans="1:14" s="79" customFormat="1" ht="15.75" x14ac:dyDescent="0.25">
      <c r="A95" s="95" t="s">
        <v>63</v>
      </c>
      <c r="B95" s="94" t="s">
        <v>73</v>
      </c>
      <c r="C95" s="55" t="s">
        <v>74</v>
      </c>
      <c r="D95" s="18">
        <v>106.5</v>
      </c>
      <c r="E95" s="3"/>
      <c r="F95" s="3"/>
      <c r="G95" s="18">
        <f t="shared" si="1"/>
        <v>107</v>
      </c>
      <c r="H95" s="4">
        <v>107</v>
      </c>
      <c r="I95" s="4"/>
      <c r="J95" s="4"/>
      <c r="K95" s="4"/>
      <c r="L95" s="22"/>
      <c r="M95" s="57"/>
      <c r="N95" s="14"/>
    </row>
    <row r="96" spans="1:14" s="79" customFormat="1" ht="15.75" hidden="1" x14ac:dyDescent="0.25">
      <c r="A96" s="93" t="s">
        <v>48</v>
      </c>
      <c r="B96" s="94" t="s">
        <v>49</v>
      </c>
      <c r="C96" s="55" t="s">
        <v>50</v>
      </c>
      <c r="D96" s="18"/>
      <c r="E96" s="4"/>
      <c r="F96" s="4"/>
      <c r="G96" s="18">
        <f t="shared" si="1"/>
        <v>0</v>
      </c>
      <c r="H96" s="5"/>
      <c r="I96" s="4"/>
      <c r="J96" s="4"/>
      <c r="K96" s="4"/>
      <c r="L96" s="22"/>
      <c r="M96" s="57"/>
      <c r="N96" s="14"/>
    </row>
    <row r="97" spans="1:14" s="79" customFormat="1" ht="15.75" x14ac:dyDescent="0.25">
      <c r="A97" s="93" t="s">
        <v>48</v>
      </c>
      <c r="B97" s="94" t="s">
        <v>51</v>
      </c>
      <c r="C97" s="55" t="s">
        <v>39</v>
      </c>
      <c r="D97" s="18">
        <v>192</v>
      </c>
      <c r="E97" s="3"/>
      <c r="F97" s="3"/>
      <c r="G97" s="18">
        <f t="shared" si="1"/>
        <v>195</v>
      </c>
      <c r="H97" s="5">
        <v>195</v>
      </c>
      <c r="I97" s="4"/>
      <c r="J97" s="4"/>
      <c r="K97" s="4"/>
      <c r="L97" s="23"/>
      <c r="M97" s="57"/>
      <c r="N97" s="14"/>
    </row>
    <row r="98" spans="1:14" s="90" customFormat="1" ht="15.75" x14ac:dyDescent="0.25">
      <c r="A98" s="96">
        <v>3</v>
      </c>
      <c r="B98" s="89" t="s">
        <v>76</v>
      </c>
      <c r="C98" s="12" t="s">
        <v>36</v>
      </c>
      <c r="D98" s="18"/>
      <c r="E98" s="4"/>
      <c r="F98" s="4"/>
      <c r="G98" s="18">
        <f t="shared" si="1"/>
        <v>3.2</v>
      </c>
      <c r="H98" s="5">
        <v>3.2</v>
      </c>
      <c r="I98" s="3"/>
      <c r="J98" s="3"/>
      <c r="K98" s="4">
        <v>3.9</v>
      </c>
      <c r="L98" s="22"/>
      <c r="M98" s="57"/>
      <c r="N98" s="51"/>
    </row>
    <row r="99" spans="1:14" s="90" customFormat="1" ht="15.75" x14ac:dyDescent="0.25">
      <c r="A99" s="96">
        <v>4</v>
      </c>
      <c r="B99" s="89" t="s">
        <v>266</v>
      </c>
      <c r="C99" s="12" t="s">
        <v>36</v>
      </c>
      <c r="D99" s="18">
        <v>264</v>
      </c>
      <c r="E99" s="3">
        <v>292</v>
      </c>
      <c r="F99" s="3">
        <v>292</v>
      </c>
      <c r="G99" s="18">
        <f t="shared" si="1"/>
        <v>146.6</v>
      </c>
      <c r="H99" s="4">
        <f>3.7+13.8+2.8+32+39.7+54.6</f>
        <v>146.6</v>
      </c>
      <c r="I99" s="4"/>
      <c r="J99" s="4"/>
      <c r="K99" s="3">
        <v>890</v>
      </c>
      <c r="L99" s="23"/>
      <c r="M99" s="57"/>
      <c r="N99" s="51"/>
    </row>
    <row r="100" spans="1:14" s="79" customFormat="1" ht="15.75" x14ac:dyDescent="0.25">
      <c r="A100" s="93"/>
      <c r="B100" s="94" t="s">
        <v>77</v>
      </c>
      <c r="C100" s="55" t="s">
        <v>36</v>
      </c>
      <c r="D100" s="18"/>
      <c r="E100" s="3">
        <v>28</v>
      </c>
      <c r="F100" s="3">
        <v>28</v>
      </c>
      <c r="G100" s="18">
        <f t="shared" si="1"/>
        <v>0</v>
      </c>
      <c r="H100" s="5"/>
      <c r="I100" s="4"/>
      <c r="J100" s="4"/>
      <c r="K100" s="4"/>
      <c r="L100" s="22"/>
      <c r="M100" s="57"/>
      <c r="N100" s="14"/>
    </row>
    <row r="101" spans="1:14" s="79" customFormat="1" ht="15.75" x14ac:dyDescent="0.25">
      <c r="A101" s="93"/>
      <c r="B101" s="104" t="s">
        <v>232</v>
      </c>
      <c r="C101" s="108" t="s">
        <v>36</v>
      </c>
      <c r="D101" s="18"/>
      <c r="E101" s="28"/>
      <c r="F101" s="3"/>
      <c r="G101" s="18">
        <f t="shared" si="1"/>
        <v>54.6</v>
      </c>
      <c r="H101" s="17">
        <v>54.6</v>
      </c>
      <c r="I101" s="4"/>
      <c r="J101" s="4"/>
      <c r="K101" s="4"/>
      <c r="L101" s="23"/>
      <c r="M101" s="57"/>
      <c r="N101" s="14"/>
    </row>
    <row r="102" spans="1:14" s="79" customFormat="1" ht="15.75" x14ac:dyDescent="0.25">
      <c r="A102" s="93"/>
      <c r="B102" s="104" t="s">
        <v>233</v>
      </c>
      <c r="C102" s="108" t="s">
        <v>36</v>
      </c>
      <c r="D102" s="18"/>
      <c r="E102" s="28"/>
      <c r="F102" s="3"/>
      <c r="G102" s="18">
        <f t="shared" si="1"/>
        <v>42.5</v>
      </c>
      <c r="H102" s="17">
        <f>39.7+2.8</f>
        <v>42.5</v>
      </c>
      <c r="I102" s="4"/>
      <c r="J102" s="4"/>
      <c r="K102" s="4"/>
      <c r="L102" s="22"/>
      <c r="M102" s="57"/>
      <c r="N102" s="14"/>
    </row>
    <row r="103" spans="1:14" s="79" customFormat="1" ht="15.75" x14ac:dyDescent="0.25">
      <c r="A103" s="93"/>
      <c r="B103" s="104" t="s">
        <v>234</v>
      </c>
      <c r="C103" s="108" t="s">
        <v>36</v>
      </c>
      <c r="D103" s="18"/>
      <c r="E103" s="28"/>
      <c r="F103" s="3"/>
      <c r="G103" s="18">
        <f t="shared" si="1"/>
        <v>35.700000000000003</v>
      </c>
      <c r="H103" s="5">
        <f>3.7+32</f>
        <v>35.700000000000003</v>
      </c>
      <c r="I103" s="4"/>
      <c r="J103" s="4"/>
      <c r="K103" s="4"/>
      <c r="L103" s="22"/>
      <c r="M103" s="57"/>
      <c r="N103" s="14"/>
    </row>
    <row r="104" spans="1:14" s="90" customFormat="1" ht="15.75" x14ac:dyDescent="0.25">
      <c r="A104" s="96">
        <v>5</v>
      </c>
      <c r="B104" s="89" t="s">
        <v>78</v>
      </c>
      <c r="C104" s="12" t="s">
        <v>36</v>
      </c>
      <c r="D104" s="18">
        <v>112</v>
      </c>
      <c r="E104" s="3">
        <v>123</v>
      </c>
      <c r="F104" s="2">
        <v>122.8</v>
      </c>
      <c r="G104" s="18">
        <f t="shared" si="1"/>
        <v>123</v>
      </c>
      <c r="H104" s="5">
        <v>123</v>
      </c>
      <c r="I104" s="4"/>
      <c r="J104" s="4"/>
      <c r="K104" s="4"/>
      <c r="L104" s="23"/>
      <c r="M104" s="57"/>
      <c r="N104" s="51"/>
    </row>
    <row r="105" spans="1:14" s="105" customFormat="1" ht="15.75" x14ac:dyDescent="0.25">
      <c r="A105" s="93"/>
      <c r="B105" s="94" t="s">
        <v>77</v>
      </c>
      <c r="C105" s="55" t="s">
        <v>36</v>
      </c>
      <c r="D105" s="18"/>
      <c r="E105" s="3">
        <v>11</v>
      </c>
      <c r="F105" s="3">
        <v>11</v>
      </c>
      <c r="G105" s="18">
        <f t="shared" si="1"/>
        <v>0</v>
      </c>
      <c r="H105" s="5"/>
      <c r="I105" s="4"/>
      <c r="J105" s="4"/>
      <c r="K105" s="4"/>
      <c r="L105" s="22"/>
      <c r="M105" s="57"/>
      <c r="N105" s="14"/>
    </row>
    <row r="106" spans="1:14" s="51" customFormat="1" ht="15.75" x14ac:dyDescent="0.25">
      <c r="A106" s="96">
        <v>6</v>
      </c>
      <c r="B106" s="89" t="s">
        <v>79</v>
      </c>
      <c r="C106" s="12" t="s">
        <v>36</v>
      </c>
      <c r="D106" s="18"/>
      <c r="E106" s="4"/>
      <c r="F106" s="4">
        <v>63</v>
      </c>
      <c r="G106" s="18">
        <f t="shared" si="1"/>
        <v>79.25</v>
      </c>
      <c r="H106" s="5">
        <v>79.25</v>
      </c>
      <c r="I106" s="4"/>
      <c r="J106" s="4"/>
      <c r="K106" s="4"/>
      <c r="L106" s="22"/>
      <c r="M106" s="57"/>
    </row>
    <row r="107" spans="1:14" s="51" customFormat="1" ht="15.75" x14ac:dyDescent="0.25">
      <c r="A107" s="96" t="s">
        <v>80</v>
      </c>
      <c r="B107" s="89" t="s">
        <v>81</v>
      </c>
      <c r="C107" s="12" t="s">
        <v>36</v>
      </c>
      <c r="D107" s="18"/>
      <c r="E107" s="27"/>
      <c r="F107" s="27">
        <v>120</v>
      </c>
      <c r="G107" s="18">
        <f t="shared" si="1"/>
        <v>0</v>
      </c>
      <c r="H107" s="5"/>
      <c r="I107" s="4"/>
      <c r="J107" s="4"/>
      <c r="K107" s="4"/>
      <c r="L107" s="23"/>
      <c r="M107" s="57"/>
    </row>
    <row r="108" spans="1:14" s="14" customFormat="1" ht="15.75" hidden="1" x14ac:dyDescent="0.25">
      <c r="A108" s="93"/>
      <c r="B108" s="106" t="s">
        <v>235</v>
      </c>
      <c r="C108" s="108" t="s">
        <v>236</v>
      </c>
      <c r="D108" s="18"/>
      <c r="E108" s="27"/>
      <c r="F108" s="27"/>
      <c r="G108" s="18">
        <f t="shared" si="1"/>
        <v>0</v>
      </c>
      <c r="H108" s="5"/>
      <c r="I108" s="4"/>
      <c r="J108" s="4"/>
      <c r="K108" s="4"/>
      <c r="L108" s="23"/>
      <c r="M108" s="57"/>
    </row>
    <row r="109" spans="1:14" s="105" customFormat="1" ht="15.75" hidden="1" x14ac:dyDescent="0.25">
      <c r="A109" s="93"/>
      <c r="B109" s="106" t="s">
        <v>237</v>
      </c>
      <c r="C109" s="108" t="s">
        <v>36</v>
      </c>
      <c r="D109" s="20"/>
      <c r="E109" s="27"/>
      <c r="F109" s="27"/>
      <c r="G109" s="18">
        <f t="shared" ref="G109:G171" si="5">H109</f>
        <v>0</v>
      </c>
      <c r="H109" s="5"/>
      <c r="I109" s="4"/>
      <c r="J109" s="4"/>
      <c r="K109" s="4"/>
      <c r="L109" s="23"/>
      <c r="M109" s="57"/>
      <c r="N109" s="14"/>
    </row>
    <row r="110" spans="1:14" s="105" customFormat="1" ht="15.75" hidden="1" x14ac:dyDescent="0.25">
      <c r="A110" s="93"/>
      <c r="B110" s="107" t="s">
        <v>238</v>
      </c>
      <c r="C110" s="108" t="s">
        <v>36</v>
      </c>
      <c r="D110" s="20"/>
      <c r="E110" s="27"/>
      <c r="F110" s="27"/>
      <c r="G110" s="18">
        <f t="shared" si="5"/>
        <v>0</v>
      </c>
      <c r="H110" s="5"/>
      <c r="I110" s="4"/>
      <c r="J110" s="4"/>
      <c r="K110" s="4"/>
      <c r="L110" s="23"/>
      <c r="M110" s="57"/>
      <c r="N110" s="14"/>
    </row>
    <row r="111" spans="1:14" s="105" customFormat="1" ht="15.75" hidden="1" x14ac:dyDescent="0.25">
      <c r="A111" s="93"/>
      <c r="B111" s="108" t="s">
        <v>77</v>
      </c>
      <c r="C111" s="108" t="s">
        <v>36</v>
      </c>
      <c r="D111" s="20"/>
      <c r="E111" s="27"/>
      <c r="F111" s="27"/>
      <c r="G111" s="18">
        <f t="shared" si="5"/>
        <v>0</v>
      </c>
      <c r="H111" s="5"/>
      <c r="I111" s="4"/>
      <c r="J111" s="4"/>
      <c r="K111" s="4"/>
      <c r="L111" s="22"/>
      <c r="M111" s="57"/>
      <c r="N111" s="14"/>
    </row>
    <row r="112" spans="1:14" s="39" customFormat="1" ht="42.75" x14ac:dyDescent="0.3">
      <c r="A112" s="96" t="s">
        <v>37</v>
      </c>
      <c r="B112" s="89" t="s">
        <v>83</v>
      </c>
      <c r="C112" s="12" t="s">
        <v>9</v>
      </c>
      <c r="D112" s="20"/>
      <c r="E112" s="4"/>
      <c r="F112" s="5"/>
      <c r="G112" s="18">
        <f t="shared" si="5"/>
        <v>0</v>
      </c>
      <c r="H112" s="5"/>
      <c r="I112" s="4"/>
      <c r="J112" s="4"/>
      <c r="K112" s="4"/>
      <c r="L112" s="22"/>
      <c r="M112" s="57"/>
    </row>
    <row r="113" spans="1:14" ht="15.75" x14ac:dyDescent="0.25">
      <c r="A113" s="96" t="s">
        <v>82</v>
      </c>
      <c r="B113" s="109" t="s">
        <v>84</v>
      </c>
      <c r="C113" s="110"/>
      <c r="D113" s="20"/>
      <c r="E113" s="4"/>
      <c r="F113" s="5"/>
      <c r="G113" s="18">
        <f t="shared" si="5"/>
        <v>0</v>
      </c>
      <c r="H113" s="5"/>
      <c r="I113" s="4"/>
      <c r="J113" s="4"/>
      <c r="K113" s="4"/>
      <c r="L113" s="22"/>
      <c r="M113" s="57"/>
    </row>
    <row r="114" spans="1:14" s="111" customFormat="1" ht="15.75" x14ac:dyDescent="0.25">
      <c r="A114" s="96" t="s">
        <v>14</v>
      </c>
      <c r="B114" s="89" t="s">
        <v>267</v>
      </c>
      <c r="C114" s="12" t="s">
        <v>36</v>
      </c>
      <c r="D114" s="18">
        <v>55</v>
      </c>
      <c r="E114" s="4">
        <v>90</v>
      </c>
      <c r="F114" s="5">
        <v>90</v>
      </c>
      <c r="G114" s="18">
        <f t="shared" si="5"/>
        <v>0</v>
      </c>
      <c r="H114" s="5"/>
      <c r="I114" s="4"/>
      <c r="J114" s="4"/>
      <c r="K114" s="4"/>
      <c r="L114" s="22"/>
      <c r="M114" s="57"/>
    </row>
    <row r="115" spans="1:14" ht="15.75" x14ac:dyDescent="0.25">
      <c r="A115" s="93" t="s">
        <v>14</v>
      </c>
      <c r="B115" s="94" t="s">
        <v>268</v>
      </c>
      <c r="C115" s="55" t="s">
        <v>36</v>
      </c>
      <c r="D115" s="18">
        <v>55</v>
      </c>
      <c r="E115" s="3">
        <v>90</v>
      </c>
      <c r="F115" s="3">
        <v>90</v>
      </c>
      <c r="G115" s="18">
        <f t="shared" si="5"/>
        <v>0</v>
      </c>
      <c r="H115" s="5"/>
      <c r="I115" s="4"/>
      <c r="J115" s="4"/>
      <c r="K115" s="4"/>
      <c r="L115" s="22"/>
      <c r="M115" s="57"/>
    </row>
    <row r="116" spans="1:14" s="112" customFormat="1" ht="15.75" x14ac:dyDescent="0.25">
      <c r="A116" s="96"/>
      <c r="B116" s="89" t="s">
        <v>288</v>
      </c>
      <c r="C116" s="12" t="s">
        <v>36</v>
      </c>
      <c r="D116" s="20">
        <v>55</v>
      </c>
      <c r="E116" s="3">
        <v>90</v>
      </c>
      <c r="F116" s="3">
        <v>90</v>
      </c>
      <c r="G116" s="18">
        <f t="shared" si="5"/>
        <v>0</v>
      </c>
      <c r="H116" s="5"/>
      <c r="I116" s="4"/>
      <c r="J116" s="4"/>
      <c r="K116" s="4"/>
      <c r="L116" s="22"/>
      <c r="M116" s="57"/>
      <c r="N116" s="111"/>
    </row>
    <row r="117" spans="1:14" ht="15.75" x14ac:dyDescent="0.25">
      <c r="A117" s="93" t="s">
        <v>14</v>
      </c>
      <c r="B117" s="94" t="s">
        <v>269</v>
      </c>
      <c r="C117" s="55" t="s">
        <v>36</v>
      </c>
      <c r="D117" s="29">
        <f>D118+D119</f>
        <v>6508.1</v>
      </c>
      <c r="E117" s="29">
        <v>6507.7</v>
      </c>
      <c r="F117" s="5">
        <v>6507.7</v>
      </c>
      <c r="G117" s="18">
        <f t="shared" si="5"/>
        <v>0</v>
      </c>
      <c r="H117" s="5"/>
      <c r="I117" s="4"/>
      <c r="J117" s="4"/>
      <c r="K117" s="4"/>
      <c r="L117" s="22"/>
      <c r="M117" s="57"/>
    </row>
    <row r="118" spans="1:14" ht="15.75" x14ac:dyDescent="0.25">
      <c r="A118" s="93" t="s">
        <v>48</v>
      </c>
      <c r="B118" s="113" t="s">
        <v>270</v>
      </c>
      <c r="C118" s="55" t="s">
        <v>36</v>
      </c>
      <c r="D118" s="30">
        <v>1633</v>
      </c>
      <c r="E118" s="30">
        <v>1632.6</v>
      </c>
      <c r="F118" s="19">
        <v>1632.6</v>
      </c>
      <c r="G118" s="18">
        <f t="shared" si="5"/>
        <v>0</v>
      </c>
      <c r="H118" s="5"/>
      <c r="I118" s="3"/>
      <c r="J118" s="3"/>
      <c r="K118" s="4"/>
      <c r="L118" s="22"/>
      <c r="M118" s="57"/>
    </row>
    <row r="119" spans="1:14" ht="15.75" x14ac:dyDescent="0.25">
      <c r="A119" s="93" t="s">
        <v>48</v>
      </c>
      <c r="B119" s="113" t="s">
        <v>271</v>
      </c>
      <c r="C119" s="55" t="s">
        <v>36</v>
      </c>
      <c r="D119" s="30">
        <v>4875.1000000000004</v>
      </c>
      <c r="E119" s="30">
        <v>4875.1000000000004</v>
      </c>
      <c r="F119" s="30">
        <v>4875.1000000000004</v>
      </c>
      <c r="G119" s="18">
        <f t="shared" si="5"/>
        <v>0</v>
      </c>
      <c r="H119" s="5"/>
      <c r="I119" s="3"/>
      <c r="J119" s="3"/>
      <c r="K119" s="2" t="s">
        <v>248</v>
      </c>
      <c r="L119" s="23"/>
      <c r="M119" s="57"/>
    </row>
    <row r="120" spans="1:14" ht="15.75" x14ac:dyDescent="0.25">
      <c r="A120" s="93" t="s">
        <v>14</v>
      </c>
      <c r="B120" s="113" t="s">
        <v>282</v>
      </c>
      <c r="C120" s="55" t="s">
        <v>9</v>
      </c>
      <c r="D120" s="30"/>
      <c r="E120" s="30"/>
      <c r="F120" s="31">
        <v>43.93</v>
      </c>
      <c r="G120" s="18">
        <f t="shared" si="5"/>
        <v>0</v>
      </c>
      <c r="H120" s="5"/>
      <c r="I120" s="3"/>
      <c r="J120" s="3"/>
      <c r="K120" s="2"/>
      <c r="L120" s="23"/>
      <c r="M120" s="57"/>
    </row>
    <row r="121" spans="1:14" ht="15.75" x14ac:dyDescent="0.25">
      <c r="A121" s="88" t="s">
        <v>85</v>
      </c>
      <c r="B121" s="89" t="s">
        <v>86</v>
      </c>
      <c r="C121" s="12"/>
      <c r="D121" s="20">
        <f>D122+D127</f>
        <v>113912</v>
      </c>
      <c r="E121" s="20">
        <f t="shared" ref="E121:H121" si="6">E122+E127</f>
        <v>6806</v>
      </c>
      <c r="F121" s="20">
        <f t="shared" si="6"/>
        <v>107286</v>
      </c>
      <c r="G121" s="20">
        <f t="shared" si="6"/>
        <v>113857</v>
      </c>
      <c r="H121" s="20">
        <f t="shared" si="6"/>
        <v>114057</v>
      </c>
      <c r="I121" s="3">
        <f>H121/E121*100</f>
        <v>1675.8301498677638</v>
      </c>
      <c r="J121" s="4">
        <f>H121/F121*100</f>
        <v>106.31116827917901</v>
      </c>
      <c r="K121" s="4"/>
      <c r="L121" s="23">
        <f>L122+L127</f>
        <v>122241</v>
      </c>
      <c r="M121" s="57"/>
    </row>
    <row r="122" spans="1:14" s="111" customFormat="1" ht="15.75" x14ac:dyDescent="0.25">
      <c r="A122" s="88">
        <v>1</v>
      </c>
      <c r="B122" s="89" t="s">
        <v>87</v>
      </c>
      <c r="C122" s="12" t="s">
        <v>88</v>
      </c>
      <c r="D122" s="18">
        <f>D123+D124+D125</f>
        <v>5870</v>
      </c>
      <c r="E122" s="18">
        <f t="shared" ref="E122" si="7">E123+E124+E125</f>
        <v>6806</v>
      </c>
      <c r="F122" s="18">
        <f>F123+F124+F125+F126</f>
        <v>7986</v>
      </c>
      <c r="G122" s="18">
        <f>G123+G124+G125+G126</f>
        <v>5237</v>
      </c>
      <c r="H122" s="18">
        <f>H123+H124+H125+H126</f>
        <v>5437</v>
      </c>
      <c r="I122" s="4"/>
      <c r="J122" s="4"/>
      <c r="K122" s="3">
        <v>28020</v>
      </c>
      <c r="L122" s="23">
        <v>8190</v>
      </c>
      <c r="M122" s="57"/>
    </row>
    <row r="123" spans="1:14" ht="15.75" x14ac:dyDescent="0.25">
      <c r="A123" s="95"/>
      <c r="B123" s="94" t="s">
        <v>89</v>
      </c>
      <c r="C123" s="55" t="s">
        <v>88</v>
      </c>
      <c r="D123" s="18">
        <v>840</v>
      </c>
      <c r="E123" s="3">
        <v>866</v>
      </c>
      <c r="F123" s="3">
        <v>866</v>
      </c>
      <c r="G123" s="18">
        <f t="shared" si="5"/>
        <v>822</v>
      </c>
      <c r="H123" s="3">
        <v>822</v>
      </c>
      <c r="I123" s="4"/>
      <c r="J123" s="4"/>
      <c r="K123" s="3">
        <v>1500</v>
      </c>
      <c r="L123" s="23"/>
      <c r="M123" s="57"/>
    </row>
    <row r="124" spans="1:14" ht="15.75" x14ac:dyDescent="0.25">
      <c r="A124" s="95"/>
      <c r="B124" s="94" t="s">
        <v>90</v>
      </c>
      <c r="C124" s="55" t="s">
        <v>88</v>
      </c>
      <c r="D124" s="18">
        <v>1330</v>
      </c>
      <c r="E124" s="3">
        <v>1540</v>
      </c>
      <c r="F124" s="3">
        <v>1540</v>
      </c>
      <c r="G124" s="18">
        <f t="shared" si="5"/>
        <v>1398</v>
      </c>
      <c r="H124" s="3">
        <v>1398</v>
      </c>
      <c r="I124" s="4"/>
      <c r="J124" s="4"/>
      <c r="K124" s="3">
        <v>7050</v>
      </c>
      <c r="L124" s="23"/>
      <c r="M124" s="57"/>
    </row>
    <row r="125" spans="1:14" ht="15.75" x14ac:dyDescent="0.25">
      <c r="A125" s="95"/>
      <c r="B125" s="94" t="s">
        <v>91</v>
      </c>
      <c r="C125" s="55" t="s">
        <v>88</v>
      </c>
      <c r="D125" s="18">
        <v>3700</v>
      </c>
      <c r="E125" s="3">
        <v>4400</v>
      </c>
      <c r="F125" s="3">
        <v>4400</v>
      </c>
      <c r="G125" s="18">
        <f>H125</f>
        <v>2037</v>
      </c>
      <c r="H125" s="3">
        <v>2037</v>
      </c>
      <c r="I125" s="4"/>
      <c r="J125" s="4"/>
      <c r="K125" s="3">
        <v>17000</v>
      </c>
      <c r="L125" s="23"/>
      <c r="M125" s="57"/>
    </row>
    <row r="126" spans="1:14" ht="15.75" x14ac:dyDescent="0.25">
      <c r="A126" s="95"/>
      <c r="B126" s="94" t="s">
        <v>293</v>
      </c>
      <c r="C126" s="55" t="s">
        <v>88</v>
      </c>
      <c r="D126" s="18"/>
      <c r="E126" s="3"/>
      <c r="F126" s="3">
        <v>1180</v>
      </c>
      <c r="G126" s="18">
        <v>980</v>
      </c>
      <c r="H126" s="3">
        <f>F126</f>
        <v>1180</v>
      </c>
      <c r="I126" s="4"/>
      <c r="J126" s="4"/>
      <c r="K126" s="3">
        <v>2470</v>
      </c>
      <c r="L126" s="23"/>
      <c r="M126" s="57"/>
    </row>
    <row r="127" spans="1:14" s="111" customFormat="1" ht="15.75" x14ac:dyDescent="0.25">
      <c r="A127" s="88">
        <v>2</v>
      </c>
      <c r="B127" s="89" t="s">
        <v>92</v>
      </c>
      <c r="C127" s="12" t="s">
        <v>88</v>
      </c>
      <c r="D127" s="18">
        <v>108042</v>
      </c>
      <c r="E127" s="3"/>
      <c r="F127" s="3">
        <v>99300</v>
      </c>
      <c r="G127" s="18">
        <f t="shared" si="5"/>
        <v>108620</v>
      </c>
      <c r="H127" s="3">
        <v>108620</v>
      </c>
      <c r="I127" s="4"/>
      <c r="J127" s="4"/>
      <c r="K127" s="3">
        <v>211000</v>
      </c>
      <c r="L127" s="23">
        <f>H127*105%</f>
        <v>114051</v>
      </c>
      <c r="M127" s="57"/>
    </row>
    <row r="128" spans="1:14" s="111" customFormat="1" ht="15.75" x14ac:dyDescent="0.25">
      <c r="A128" s="88">
        <v>3</v>
      </c>
      <c r="B128" s="89" t="s">
        <v>93</v>
      </c>
      <c r="C128" s="12" t="s">
        <v>39</v>
      </c>
      <c r="D128" s="18">
        <v>683</v>
      </c>
      <c r="E128" s="3">
        <v>786</v>
      </c>
      <c r="F128" s="3"/>
      <c r="G128" s="18">
        <f t="shared" si="5"/>
        <v>832.90000000000009</v>
      </c>
      <c r="H128" s="5">
        <f>52.43+82.92+297.62+399.93</f>
        <v>832.90000000000009</v>
      </c>
      <c r="I128" s="4"/>
      <c r="J128" s="4"/>
      <c r="K128" s="4"/>
      <c r="L128" s="23"/>
      <c r="M128" s="57"/>
    </row>
    <row r="129" spans="1:14" ht="15.75" x14ac:dyDescent="0.25">
      <c r="A129" s="95"/>
      <c r="B129" s="94" t="s">
        <v>94</v>
      </c>
      <c r="C129" s="55" t="s">
        <v>39</v>
      </c>
      <c r="D129" s="18">
        <v>683</v>
      </c>
      <c r="E129" s="3">
        <v>786</v>
      </c>
      <c r="F129" s="3"/>
      <c r="G129" s="18">
        <f t="shared" si="5"/>
        <v>297.62</v>
      </c>
      <c r="H129" s="5">
        <v>297.62</v>
      </c>
      <c r="I129" s="4"/>
      <c r="J129" s="4"/>
      <c r="K129" s="4"/>
      <c r="L129" s="23"/>
      <c r="M129" s="57"/>
    </row>
    <row r="130" spans="1:14" ht="15.75" x14ac:dyDescent="0.25">
      <c r="A130" s="88">
        <v>4</v>
      </c>
      <c r="B130" s="89" t="s">
        <v>281</v>
      </c>
      <c r="C130" s="12"/>
      <c r="D130" s="20">
        <f>D131+D132</f>
        <v>850</v>
      </c>
      <c r="E130" s="20">
        <f t="shared" ref="E130" si="8">E131+E132</f>
        <v>1306</v>
      </c>
      <c r="F130" s="20">
        <f>F131+F132</f>
        <v>1306</v>
      </c>
      <c r="G130" s="18">
        <f>G131+G132</f>
        <v>1056</v>
      </c>
      <c r="H130" s="18">
        <f>H131+H132</f>
        <v>1306</v>
      </c>
      <c r="I130" s="3">
        <f>H130/E130*100</f>
        <v>100</v>
      </c>
      <c r="J130" s="3">
        <f>H130/F130*100</f>
        <v>100</v>
      </c>
      <c r="K130" s="4"/>
      <c r="L130" s="22">
        <f>H130*105%</f>
        <v>1371.3</v>
      </c>
      <c r="M130" s="57"/>
    </row>
    <row r="131" spans="1:14" ht="15.75" x14ac:dyDescent="0.25">
      <c r="A131" s="15" t="s">
        <v>14</v>
      </c>
      <c r="B131" s="94" t="s">
        <v>272</v>
      </c>
      <c r="C131" s="114" t="s">
        <v>39</v>
      </c>
      <c r="D131" s="20">
        <v>266</v>
      </c>
      <c r="E131" s="3">
        <v>56</v>
      </c>
      <c r="F131" s="5">
        <v>56</v>
      </c>
      <c r="G131" s="18">
        <v>56</v>
      </c>
      <c r="H131" s="5">
        <v>56</v>
      </c>
      <c r="I131" s="4"/>
      <c r="J131" s="4"/>
      <c r="K131" s="3">
        <v>228</v>
      </c>
      <c r="L131" s="23"/>
      <c r="M131" s="57"/>
    </row>
    <row r="132" spans="1:14" ht="15.75" x14ac:dyDescent="0.25">
      <c r="A132" s="93" t="s">
        <v>14</v>
      </c>
      <c r="B132" s="94" t="s">
        <v>95</v>
      </c>
      <c r="C132" s="114" t="s">
        <v>39</v>
      </c>
      <c r="D132" s="18">
        <v>584</v>
      </c>
      <c r="E132" s="3">
        <v>1250</v>
      </c>
      <c r="F132" s="3">
        <v>1250</v>
      </c>
      <c r="G132" s="18">
        <f>F132*80%</f>
        <v>1000</v>
      </c>
      <c r="H132" s="5">
        <v>1250</v>
      </c>
      <c r="I132" s="4"/>
      <c r="J132" s="4"/>
      <c r="K132" s="3">
        <v>1850</v>
      </c>
      <c r="L132" s="23"/>
      <c r="M132" s="57"/>
    </row>
    <row r="133" spans="1:14" s="112" customFormat="1" ht="15.75" x14ac:dyDescent="0.25">
      <c r="A133" s="96" t="s">
        <v>14</v>
      </c>
      <c r="B133" s="115" t="s">
        <v>280</v>
      </c>
      <c r="C133" s="116" t="s">
        <v>36</v>
      </c>
      <c r="D133" s="29">
        <v>39.5</v>
      </c>
      <c r="E133" s="3">
        <v>119</v>
      </c>
      <c r="F133" s="5">
        <v>119</v>
      </c>
      <c r="G133" s="18">
        <f>F133</f>
        <v>119</v>
      </c>
      <c r="H133" s="5"/>
      <c r="I133" s="4"/>
      <c r="J133" s="4"/>
      <c r="K133" s="3"/>
      <c r="L133" s="23"/>
      <c r="M133" s="57"/>
      <c r="N133" s="111"/>
    </row>
    <row r="134" spans="1:14" s="112" customFormat="1" ht="15.75" x14ac:dyDescent="0.25">
      <c r="A134" s="96"/>
      <c r="B134" s="115" t="s">
        <v>51</v>
      </c>
      <c r="C134" s="116" t="s">
        <v>39</v>
      </c>
      <c r="D134" s="29"/>
      <c r="E134" s="3"/>
      <c r="F134" s="5">
        <v>900</v>
      </c>
      <c r="G134" s="18">
        <f>F134</f>
        <v>900</v>
      </c>
      <c r="H134" s="5"/>
      <c r="I134" s="4"/>
      <c r="J134" s="4"/>
      <c r="K134" s="3"/>
      <c r="L134" s="23"/>
      <c r="M134" s="57"/>
      <c r="N134" s="111"/>
    </row>
    <row r="135" spans="1:14" ht="15.75" x14ac:dyDescent="0.25">
      <c r="A135" s="96">
        <v>5</v>
      </c>
      <c r="B135" s="115" t="s">
        <v>273</v>
      </c>
      <c r="C135" s="114"/>
      <c r="D135" s="32"/>
      <c r="E135" s="3"/>
      <c r="F135" s="5"/>
      <c r="G135" s="18"/>
      <c r="H135" s="5"/>
      <c r="I135" s="4"/>
      <c r="J135" s="4"/>
      <c r="K135" s="3"/>
      <c r="L135" s="22"/>
      <c r="M135" s="57"/>
    </row>
    <row r="136" spans="1:14" ht="15.75" x14ac:dyDescent="0.25">
      <c r="A136" s="93"/>
      <c r="B136" s="117" t="s">
        <v>274</v>
      </c>
      <c r="C136" s="114" t="s">
        <v>74</v>
      </c>
      <c r="D136" s="21">
        <v>3321.18</v>
      </c>
      <c r="E136" s="21">
        <v>3322.18</v>
      </c>
      <c r="F136" s="21">
        <v>3322.18</v>
      </c>
      <c r="G136" s="18"/>
      <c r="H136" s="5"/>
      <c r="I136" s="4"/>
      <c r="J136" s="4"/>
      <c r="K136" s="3"/>
      <c r="L136" s="22"/>
      <c r="M136" s="57"/>
    </row>
    <row r="137" spans="1:14" s="112" customFormat="1" ht="15.75" x14ac:dyDescent="0.25">
      <c r="A137" s="96" t="s">
        <v>48</v>
      </c>
      <c r="B137" s="115" t="s">
        <v>275</v>
      </c>
      <c r="C137" s="116" t="s">
        <v>36</v>
      </c>
      <c r="D137" s="29">
        <f>D136</f>
        <v>3321.18</v>
      </c>
      <c r="E137" s="29">
        <f>E136</f>
        <v>3322.18</v>
      </c>
      <c r="F137" s="5"/>
      <c r="G137" s="18"/>
      <c r="H137" s="5"/>
      <c r="I137" s="4"/>
      <c r="J137" s="4"/>
      <c r="K137" s="3"/>
      <c r="L137" s="23"/>
      <c r="M137" s="57"/>
      <c r="N137" s="111"/>
    </row>
    <row r="138" spans="1:14" s="118" customFormat="1" ht="15.75" hidden="1" x14ac:dyDescent="0.25">
      <c r="A138" s="93"/>
      <c r="B138" s="117" t="s">
        <v>49</v>
      </c>
      <c r="C138" s="114" t="s">
        <v>96</v>
      </c>
      <c r="D138" s="32"/>
      <c r="E138" s="3"/>
      <c r="F138" s="5"/>
      <c r="G138" s="18"/>
      <c r="H138" s="5"/>
      <c r="I138" s="4"/>
      <c r="J138" s="4"/>
      <c r="K138" s="3"/>
      <c r="L138" s="22"/>
      <c r="M138" s="57"/>
      <c r="N138" s="11"/>
    </row>
    <row r="139" spans="1:14" s="118" customFormat="1" ht="15.75" hidden="1" x14ac:dyDescent="0.25">
      <c r="A139" s="93"/>
      <c r="B139" s="117" t="s">
        <v>51</v>
      </c>
      <c r="C139" s="114" t="s">
        <v>39</v>
      </c>
      <c r="D139" s="18"/>
      <c r="E139" s="3"/>
      <c r="F139" s="5"/>
      <c r="G139" s="18"/>
      <c r="H139" s="5"/>
      <c r="I139" s="4"/>
      <c r="J139" s="4"/>
      <c r="K139" s="3"/>
      <c r="L139" s="22"/>
      <c r="M139" s="57"/>
      <c r="N139" s="11"/>
    </row>
    <row r="140" spans="1:14" s="112" customFormat="1" ht="15.75" hidden="1" x14ac:dyDescent="0.25">
      <c r="A140" s="96" t="s">
        <v>97</v>
      </c>
      <c r="B140" s="115" t="s">
        <v>98</v>
      </c>
      <c r="C140" s="116" t="s">
        <v>99</v>
      </c>
      <c r="D140" s="20"/>
      <c r="E140" s="3"/>
      <c r="F140" s="5"/>
      <c r="G140" s="18"/>
      <c r="H140" s="5"/>
      <c r="I140" s="4"/>
      <c r="J140" s="4"/>
      <c r="K140" s="3"/>
      <c r="L140" s="23"/>
      <c r="M140" s="57"/>
      <c r="N140" s="111"/>
    </row>
    <row r="141" spans="1:14" ht="15.75" hidden="1" x14ac:dyDescent="0.25">
      <c r="A141" s="93"/>
      <c r="B141" s="117" t="s">
        <v>49</v>
      </c>
      <c r="C141" s="114" t="s">
        <v>96</v>
      </c>
      <c r="D141" s="32"/>
      <c r="E141" s="3"/>
      <c r="F141" s="5"/>
      <c r="G141" s="18"/>
      <c r="H141" s="5"/>
      <c r="I141" s="4"/>
      <c r="J141" s="4"/>
      <c r="K141" s="3"/>
      <c r="L141" s="22"/>
      <c r="M141" s="57"/>
    </row>
    <row r="142" spans="1:14" ht="15.75" hidden="1" x14ac:dyDescent="0.25">
      <c r="A142" s="93"/>
      <c r="B142" s="117" t="s">
        <v>51</v>
      </c>
      <c r="C142" s="114" t="s">
        <v>39</v>
      </c>
      <c r="D142" s="18"/>
      <c r="E142" s="3"/>
      <c r="F142" s="5"/>
      <c r="G142" s="18"/>
      <c r="H142" s="5"/>
      <c r="I142" s="4"/>
      <c r="J142" s="4"/>
      <c r="K142" s="3"/>
      <c r="L142" s="22"/>
      <c r="M142" s="57"/>
    </row>
    <row r="143" spans="1:14" s="111" customFormat="1" ht="15.75" hidden="1" x14ac:dyDescent="0.25">
      <c r="A143" s="96" t="s">
        <v>100</v>
      </c>
      <c r="B143" s="115" t="s">
        <v>101</v>
      </c>
      <c r="C143" s="116" t="s">
        <v>39</v>
      </c>
      <c r="D143" s="20"/>
      <c r="E143" s="3"/>
      <c r="F143" s="5"/>
      <c r="G143" s="18"/>
      <c r="H143" s="5"/>
      <c r="I143" s="4"/>
      <c r="J143" s="4"/>
      <c r="K143" s="3">
        <v>700</v>
      </c>
      <c r="L143" s="23"/>
      <c r="M143" s="57"/>
    </row>
    <row r="144" spans="1:14" s="111" customFormat="1" ht="15.75" hidden="1" x14ac:dyDescent="0.25">
      <c r="A144" s="96" t="s">
        <v>102</v>
      </c>
      <c r="B144" s="115" t="s">
        <v>103</v>
      </c>
      <c r="C144" s="116" t="s">
        <v>39</v>
      </c>
      <c r="D144" s="18"/>
      <c r="E144" s="3"/>
      <c r="F144" s="3"/>
      <c r="G144" s="18"/>
      <c r="H144" s="3"/>
      <c r="I144" s="4"/>
      <c r="J144" s="4"/>
      <c r="K144" s="4"/>
      <c r="L144" s="23"/>
      <c r="M144" s="57"/>
    </row>
    <row r="145" spans="1:14" s="111" customFormat="1" ht="28.5" x14ac:dyDescent="0.25">
      <c r="A145" s="58" t="s">
        <v>85</v>
      </c>
      <c r="B145" s="119" t="s">
        <v>276</v>
      </c>
      <c r="C145" s="151"/>
      <c r="D145" s="20"/>
      <c r="E145" s="4"/>
      <c r="F145" s="5"/>
      <c r="G145" s="18"/>
      <c r="H145" s="5"/>
      <c r="I145" s="4"/>
      <c r="J145" s="4"/>
      <c r="K145" s="4"/>
      <c r="L145" s="22"/>
      <c r="M145" s="57"/>
    </row>
    <row r="146" spans="1:14" s="111" customFormat="1" ht="15.75" x14ac:dyDescent="0.25">
      <c r="A146" s="88" t="s">
        <v>104</v>
      </c>
      <c r="B146" s="50" t="s">
        <v>105</v>
      </c>
      <c r="C146" s="12" t="s">
        <v>24</v>
      </c>
      <c r="D146" s="18">
        <v>11980</v>
      </c>
      <c r="E146" s="3">
        <v>12459</v>
      </c>
      <c r="F146" s="3">
        <v>12459</v>
      </c>
      <c r="G146" s="18">
        <v>11318</v>
      </c>
      <c r="H146" s="7">
        <f>G146</f>
        <v>11318</v>
      </c>
      <c r="I146" s="4"/>
      <c r="J146" s="4"/>
      <c r="K146" s="4"/>
      <c r="L146" s="23">
        <v>12080</v>
      </c>
      <c r="M146" s="57"/>
    </row>
    <row r="147" spans="1:14" s="118" customFormat="1" ht="15.75" x14ac:dyDescent="0.25">
      <c r="A147" s="95"/>
      <c r="B147" s="54" t="s">
        <v>106</v>
      </c>
      <c r="C147" s="55"/>
      <c r="D147" s="18"/>
      <c r="E147" s="3"/>
      <c r="F147" s="3"/>
      <c r="G147" s="18">
        <f t="shared" si="5"/>
        <v>0</v>
      </c>
      <c r="H147" s="7"/>
      <c r="I147" s="4"/>
      <c r="J147" s="4"/>
      <c r="K147" s="4"/>
      <c r="L147" s="23">
        <v>11318</v>
      </c>
      <c r="M147" s="57"/>
      <c r="N147" s="11"/>
    </row>
    <row r="148" spans="1:14" s="118" customFormat="1" ht="15.75" x14ac:dyDescent="0.25">
      <c r="A148" s="95"/>
      <c r="B148" s="54" t="s">
        <v>107</v>
      </c>
      <c r="C148" s="55"/>
      <c r="D148" s="18"/>
      <c r="E148" s="3"/>
      <c r="F148" s="3"/>
      <c r="G148" s="18">
        <f t="shared" si="5"/>
        <v>0</v>
      </c>
      <c r="H148" s="7"/>
      <c r="I148" s="4"/>
      <c r="J148" s="4"/>
      <c r="K148" s="4"/>
      <c r="L148" s="22"/>
      <c r="M148" s="57"/>
      <c r="N148" s="11"/>
    </row>
    <row r="149" spans="1:14" ht="15.75" x14ac:dyDescent="0.25">
      <c r="A149" s="88" t="s">
        <v>108</v>
      </c>
      <c r="B149" s="50" t="s">
        <v>109</v>
      </c>
      <c r="C149" s="12" t="s">
        <v>9</v>
      </c>
      <c r="D149" s="20"/>
      <c r="E149" s="4"/>
      <c r="F149" s="22"/>
      <c r="G149" s="18">
        <f t="shared" si="5"/>
        <v>0</v>
      </c>
      <c r="H149" s="8"/>
      <c r="I149" s="4"/>
      <c r="J149" s="4"/>
      <c r="K149" s="4"/>
      <c r="L149" s="22"/>
      <c r="M149" s="57"/>
    </row>
    <row r="150" spans="1:14" ht="15.75" x14ac:dyDescent="0.25">
      <c r="A150" s="88" t="s">
        <v>110</v>
      </c>
      <c r="B150" s="50" t="s">
        <v>111</v>
      </c>
      <c r="C150" s="12" t="s">
        <v>112</v>
      </c>
      <c r="D150" s="18">
        <v>2480</v>
      </c>
      <c r="E150" s="3">
        <v>2646</v>
      </c>
      <c r="F150" s="3">
        <v>2646</v>
      </c>
      <c r="G150" s="18">
        <f t="shared" si="5"/>
        <v>0</v>
      </c>
      <c r="H150" s="5"/>
      <c r="I150" s="4"/>
      <c r="J150" s="4"/>
      <c r="K150" s="4"/>
      <c r="L150" s="22"/>
      <c r="M150" s="57"/>
    </row>
    <row r="151" spans="1:14" ht="15.75" x14ac:dyDescent="0.25">
      <c r="A151" s="88" t="s">
        <v>113</v>
      </c>
      <c r="B151" s="50" t="s">
        <v>114</v>
      </c>
      <c r="C151" s="12"/>
      <c r="D151" s="20"/>
      <c r="E151" s="4"/>
      <c r="F151" s="5"/>
      <c r="G151" s="18">
        <f t="shared" si="5"/>
        <v>0</v>
      </c>
      <c r="H151" s="5"/>
      <c r="I151" s="4"/>
      <c r="J151" s="4"/>
      <c r="K151" s="4"/>
      <c r="L151" s="22"/>
      <c r="M151" s="57"/>
    </row>
    <row r="152" spans="1:14" ht="15.75" x14ac:dyDescent="0.25">
      <c r="A152" s="15" t="s">
        <v>14</v>
      </c>
      <c r="B152" s="120" t="s">
        <v>277</v>
      </c>
      <c r="C152" s="121" t="s">
        <v>115</v>
      </c>
      <c r="D152" s="18">
        <v>758</v>
      </c>
      <c r="E152" s="3">
        <v>761</v>
      </c>
      <c r="F152" s="23">
        <v>761</v>
      </c>
      <c r="G152" s="18">
        <f t="shared" si="5"/>
        <v>761</v>
      </c>
      <c r="H152" s="3">
        <f>F152</f>
        <v>761</v>
      </c>
      <c r="I152" s="4"/>
      <c r="J152" s="4"/>
      <c r="K152" s="3">
        <v>19335</v>
      </c>
      <c r="L152" s="23">
        <v>780</v>
      </c>
      <c r="M152" s="57"/>
    </row>
    <row r="153" spans="1:14" s="118" customFormat="1" ht="15.75" x14ac:dyDescent="0.25">
      <c r="A153" s="93" t="s">
        <v>14</v>
      </c>
      <c r="B153" s="120" t="s">
        <v>297</v>
      </c>
      <c r="C153" s="121" t="s">
        <v>115</v>
      </c>
      <c r="D153" s="18">
        <f>D154+D155</f>
        <v>2212</v>
      </c>
      <c r="E153" s="18">
        <f t="shared" ref="E153:F153" si="9">E154+E155</f>
        <v>2158</v>
      </c>
      <c r="F153" s="18">
        <f t="shared" si="9"/>
        <v>1958</v>
      </c>
      <c r="G153" s="18">
        <f t="shared" si="5"/>
        <v>1958</v>
      </c>
      <c r="H153" s="3">
        <f t="shared" ref="H153:H157" si="10">F153</f>
        <v>1958</v>
      </c>
      <c r="I153" s="4"/>
      <c r="J153" s="4"/>
      <c r="K153" s="4" t="e">
        <f>I153/#REF!*100</f>
        <v>#REF!</v>
      </c>
      <c r="L153" s="3">
        <v>2000</v>
      </c>
      <c r="M153" s="57"/>
      <c r="N153" s="11"/>
    </row>
    <row r="154" spans="1:14" s="118" customFormat="1" ht="15.75" x14ac:dyDescent="0.25">
      <c r="A154" s="93"/>
      <c r="B154" s="120" t="s">
        <v>120</v>
      </c>
      <c r="C154" s="121" t="s">
        <v>115</v>
      </c>
      <c r="D154" s="18">
        <v>1298</v>
      </c>
      <c r="E154" s="3">
        <v>1213</v>
      </c>
      <c r="F154" s="23">
        <v>1313</v>
      </c>
      <c r="G154" s="18">
        <f t="shared" si="5"/>
        <v>1313</v>
      </c>
      <c r="H154" s="3">
        <f t="shared" si="10"/>
        <v>1313</v>
      </c>
      <c r="I154" s="4"/>
      <c r="J154" s="4"/>
      <c r="K154" s="4" t="e">
        <f>I154/#REF!*100</f>
        <v>#REF!</v>
      </c>
      <c r="L154" s="3">
        <v>1420</v>
      </c>
      <c r="M154" s="57"/>
      <c r="N154" s="11"/>
    </row>
    <row r="155" spans="1:14" s="118" customFormat="1" ht="15.75" x14ac:dyDescent="0.25">
      <c r="A155" s="93"/>
      <c r="B155" s="120" t="s">
        <v>278</v>
      </c>
      <c r="C155" s="121" t="s">
        <v>115</v>
      </c>
      <c r="D155" s="18">
        <v>914</v>
      </c>
      <c r="E155" s="3">
        <v>945</v>
      </c>
      <c r="F155" s="23">
        <v>645</v>
      </c>
      <c r="G155" s="18">
        <f t="shared" si="5"/>
        <v>645</v>
      </c>
      <c r="H155" s="3">
        <f t="shared" si="10"/>
        <v>645</v>
      </c>
      <c r="I155" s="4"/>
      <c r="J155" s="4"/>
      <c r="K155" s="4" t="e">
        <f>I155/#REF!*100</f>
        <v>#REF!</v>
      </c>
      <c r="L155" s="4"/>
      <c r="M155" s="57"/>
      <c r="N155" s="11"/>
    </row>
    <row r="156" spans="1:14" ht="15.75" x14ac:dyDescent="0.25">
      <c r="A156" s="93" t="s">
        <v>14</v>
      </c>
      <c r="B156" s="120" t="s">
        <v>116</v>
      </c>
      <c r="C156" s="121" t="s">
        <v>9</v>
      </c>
      <c r="D156" s="20"/>
      <c r="E156" s="4"/>
      <c r="F156" s="16">
        <v>93.56</v>
      </c>
      <c r="G156" s="18">
        <f t="shared" si="5"/>
        <v>93.56</v>
      </c>
      <c r="H156" s="3">
        <f t="shared" si="10"/>
        <v>93.56</v>
      </c>
      <c r="I156" s="4"/>
      <c r="J156" s="4"/>
      <c r="K156" s="4"/>
      <c r="L156" s="22">
        <v>97</v>
      </c>
      <c r="M156" s="57"/>
    </row>
    <row r="157" spans="1:14" ht="15.75" x14ac:dyDescent="0.25">
      <c r="A157" s="95" t="s">
        <v>102</v>
      </c>
      <c r="B157" s="120" t="s">
        <v>117</v>
      </c>
      <c r="C157" s="121" t="s">
        <v>9</v>
      </c>
      <c r="D157" s="20"/>
      <c r="E157" s="4"/>
      <c r="F157" s="16">
        <v>17.27</v>
      </c>
      <c r="G157" s="18">
        <f t="shared" si="5"/>
        <v>17.27</v>
      </c>
      <c r="H157" s="3">
        <f t="shared" si="10"/>
        <v>17.27</v>
      </c>
      <c r="I157" s="4"/>
      <c r="J157" s="4"/>
      <c r="K157" s="4"/>
      <c r="L157" s="22">
        <v>23</v>
      </c>
      <c r="M157" s="57"/>
    </row>
    <row r="158" spans="1:14" ht="15.75" hidden="1" x14ac:dyDescent="0.25">
      <c r="A158" s="95" t="s">
        <v>118</v>
      </c>
      <c r="B158" s="120" t="s">
        <v>119</v>
      </c>
      <c r="C158" s="121"/>
      <c r="D158" s="20"/>
      <c r="E158" s="4"/>
      <c r="F158" s="16"/>
      <c r="G158" s="18">
        <f t="shared" si="5"/>
        <v>0</v>
      </c>
      <c r="H158" s="5"/>
      <c r="I158" s="4"/>
      <c r="J158" s="4"/>
      <c r="K158" s="4"/>
      <c r="L158" s="22"/>
      <c r="M158" s="57"/>
    </row>
    <row r="159" spans="1:14" s="118" customFormat="1" ht="15.75" hidden="1" x14ac:dyDescent="0.25">
      <c r="A159" s="93" t="s">
        <v>14</v>
      </c>
      <c r="B159" s="120" t="s">
        <v>120</v>
      </c>
      <c r="C159" s="121" t="s">
        <v>9</v>
      </c>
      <c r="D159" s="20"/>
      <c r="E159" s="4"/>
      <c r="F159" s="16"/>
      <c r="G159" s="18">
        <f t="shared" si="5"/>
        <v>0</v>
      </c>
      <c r="H159" s="5"/>
      <c r="I159" s="4"/>
      <c r="J159" s="3"/>
      <c r="K159" s="3"/>
      <c r="L159" s="22"/>
      <c r="M159" s="57"/>
      <c r="N159" s="11"/>
    </row>
    <row r="160" spans="1:14" s="118" customFormat="1" ht="15.75" hidden="1" x14ac:dyDescent="0.25">
      <c r="A160" s="93" t="s">
        <v>14</v>
      </c>
      <c r="B160" s="120" t="s">
        <v>121</v>
      </c>
      <c r="C160" s="121" t="s">
        <v>9</v>
      </c>
      <c r="D160" s="20"/>
      <c r="E160" s="4"/>
      <c r="F160" s="16"/>
      <c r="G160" s="18">
        <f t="shared" si="5"/>
        <v>0</v>
      </c>
      <c r="H160" s="5"/>
      <c r="I160" s="4"/>
      <c r="J160" s="3"/>
      <c r="K160" s="3"/>
      <c r="L160" s="22"/>
      <c r="M160" s="57"/>
      <c r="N160" s="11"/>
    </row>
    <row r="161" spans="1:14" ht="15.75" hidden="1" x14ac:dyDescent="0.25">
      <c r="A161" s="95" t="s">
        <v>122</v>
      </c>
      <c r="B161" s="120" t="s">
        <v>123</v>
      </c>
      <c r="C161" s="121" t="s">
        <v>124</v>
      </c>
      <c r="D161" s="20"/>
      <c r="E161" s="4"/>
      <c r="F161" s="16"/>
      <c r="G161" s="18">
        <f t="shared" si="5"/>
        <v>0</v>
      </c>
      <c r="H161" s="5"/>
      <c r="I161" s="4"/>
      <c r="J161" s="4"/>
      <c r="K161" s="3">
        <v>24</v>
      </c>
      <c r="L161" s="22"/>
      <c r="M161" s="57"/>
    </row>
    <row r="162" spans="1:14" ht="15.75" hidden="1" x14ac:dyDescent="0.25">
      <c r="A162" s="95" t="s">
        <v>125</v>
      </c>
      <c r="B162" s="120" t="s">
        <v>126</v>
      </c>
      <c r="C162" s="121" t="s">
        <v>9</v>
      </c>
      <c r="D162" s="20"/>
      <c r="E162" s="4"/>
      <c r="F162" s="16"/>
      <c r="G162" s="18">
        <f t="shared" si="5"/>
        <v>0</v>
      </c>
      <c r="H162" s="5"/>
      <c r="I162" s="4"/>
      <c r="J162" s="4"/>
      <c r="K162" s="4">
        <v>68.569999999999993</v>
      </c>
      <c r="L162" s="22"/>
      <c r="M162" s="57"/>
    </row>
    <row r="163" spans="1:14" s="118" customFormat="1" ht="15.75" hidden="1" x14ac:dyDescent="0.25">
      <c r="A163" s="93" t="s">
        <v>48</v>
      </c>
      <c r="B163" s="120" t="s">
        <v>127</v>
      </c>
      <c r="C163" s="121" t="s">
        <v>124</v>
      </c>
      <c r="D163" s="20"/>
      <c r="E163" s="4"/>
      <c r="F163" s="16"/>
      <c r="G163" s="18">
        <f t="shared" si="5"/>
        <v>0</v>
      </c>
      <c r="H163" s="5"/>
      <c r="I163" s="3"/>
      <c r="J163" s="3"/>
      <c r="K163" s="3">
        <v>10</v>
      </c>
      <c r="L163" s="22"/>
      <c r="M163" s="57"/>
      <c r="N163" s="11"/>
    </row>
    <row r="164" spans="1:14" s="118" customFormat="1" ht="15.75" hidden="1" x14ac:dyDescent="0.25">
      <c r="A164" s="95"/>
      <c r="B164" s="120" t="s">
        <v>128</v>
      </c>
      <c r="C164" s="121" t="s">
        <v>9</v>
      </c>
      <c r="D164" s="20"/>
      <c r="E164" s="4"/>
      <c r="F164" s="16"/>
      <c r="G164" s="18">
        <f t="shared" si="5"/>
        <v>0</v>
      </c>
      <c r="H164" s="4"/>
      <c r="I164" s="3"/>
      <c r="J164" s="3"/>
      <c r="K164" s="3">
        <v>62.5</v>
      </c>
      <c r="L164" s="22"/>
      <c r="M164" s="57"/>
      <c r="N164" s="11"/>
    </row>
    <row r="165" spans="1:14" s="118" customFormat="1" ht="15.75" hidden="1" x14ac:dyDescent="0.25">
      <c r="A165" s="93" t="s">
        <v>48</v>
      </c>
      <c r="B165" s="120" t="s">
        <v>129</v>
      </c>
      <c r="C165" s="121" t="s">
        <v>124</v>
      </c>
      <c r="D165" s="20"/>
      <c r="E165" s="4"/>
      <c r="F165" s="16"/>
      <c r="G165" s="18">
        <f t="shared" si="5"/>
        <v>0</v>
      </c>
      <c r="H165" s="5"/>
      <c r="I165" s="4"/>
      <c r="J165" s="4"/>
      <c r="K165" s="3">
        <v>4</v>
      </c>
      <c r="L165" s="22"/>
      <c r="M165" s="57"/>
      <c r="N165" s="11"/>
    </row>
    <row r="166" spans="1:14" s="118" customFormat="1" ht="15.75" hidden="1" x14ac:dyDescent="0.25">
      <c r="A166" s="95"/>
      <c r="B166" s="120" t="s">
        <v>128</v>
      </c>
      <c r="C166" s="121" t="s">
        <v>9</v>
      </c>
      <c r="D166" s="20"/>
      <c r="E166" s="4"/>
      <c r="F166" s="16"/>
      <c r="G166" s="18">
        <f t="shared" si="5"/>
        <v>0</v>
      </c>
      <c r="H166" s="5"/>
      <c r="I166" s="4"/>
      <c r="J166" s="4"/>
      <c r="K166" s="3">
        <v>100</v>
      </c>
      <c r="L166" s="22"/>
      <c r="M166" s="57"/>
      <c r="N166" s="11"/>
    </row>
    <row r="167" spans="1:14" s="118" customFormat="1" ht="15.75" hidden="1" x14ac:dyDescent="0.25">
      <c r="A167" s="93" t="s">
        <v>48</v>
      </c>
      <c r="B167" s="120" t="s">
        <v>130</v>
      </c>
      <c r="C167" s="121" t="s">
        <v>124</v>
      </c>
      <c r="D167" s="20"/>
      <c r="E167" s="4"/>
      <c r="F167" s="16"/>
      <c r="G167" s="18">
        <f t="shared" si="5"/>
        <v>0</v>
      </c>
      <c r="H167" s="5"/>
      <c r="I167" s="4"/>
      <c r="J167" s="3"/>
      <c r="K167" s="3">
        <v>2</v>
      </c>
      <c r="L167" s="22"/>
      <c r="M167" s="57"/>
      <c r="N167" s="11"/>
    </row>
    <row r="168" spans="1:14" s="118" customFormat="1" ht="15.75" hidden="1" x14ac:dyDescent="0.25">
      <c r="A168" s="95"/>
      <c r="B168" s="120" t="s">
        <v>128</v>
      </c>
      <c r="C168" s="121" t="s">
        <v>9</v>
      </c>
      <c r="D168" s="20"/>
      <c r="E168" s="4"/>
      <c r="F168" s="16"/>
      <c r="G168" s="18">
        <f t="shared" si="5"/>
        <v>0</v>
      </c>
      <c r="H168" s="5"/>
      <c r="I168" s="4"/>
      <c r="J168" s="3"/>
      <c r="K168" s="3">
        <v>100</v>
      </c>
      <c r="L168" s="22"/>
      <c r="M168" s="57"/>
      <c r="N168" s="11"/>
    </row>
    <row r="169" spans="1:14" s="118" customFormat="1" ht="15.75" hidden="1" x14ac:dyDescent="0.25">
      <c r="A169" s="93" t="s">
        <v>48</v>
      </c>
      <c r="B169" s="120" t="s">
        <v>131</v>
      </c>
      <c r="C169" s="121" t="s">
        <v>124</v>
      </c>
      <c r="D169" s="20"/>
      <c r="E169" s="4"/>
      <c r="F169" s="16"/>
      <c r="G169" s="18">
        <f t="shared" si="5"/>
        <v>0</v>
      </c>
      <c r="H169" s="5"/>
      <c r="I169" s="4"/>
      <c r="J169" s="3"/>
      <c r="K169" s="3">
        <v>6</v>
      </c>
      <c r="L169" s="22"/>
      <c r="M169" s="57"/>
      <c r="N169" s="11"/>
    </row>
    <row r="170" spans="1:14" s="118" customFormat="1" ht="15.75" hidden="1" x14ac:dyDescent="0.25">
      <c r="A170" s="95"/>
      <c r="B170" s="120" t="s">
        <v>128</v>
      </c>
      <c r="C170" s="121" t="s">
        <v>9</v>
      </c>
      <c r="D170" s="20"/>
      <c r="E170" s="4"/>
      <c r="F170" s="33"/>
      <c r="G170" s="18">
        <f t="shared" si="5"/>
        <v>0</v>
      </c>
      <c r="H170" s="5"/>
      <c r="I170" s="4"/>
      <c r="J170" s="3"/>
      <c r="K170" s="3">
        <v>60</v>
      </c>
      <c r="L170" s="22"/>
      <c r="M170" s="57"/>
      <c r="N170" s="11"/>
    </row>
    <row r="171" spans="1:14" s="118" customFormat="1" ht="15.75" hidden="1" x14ac:dyDescent="0.25">
      <c r="A171" s="93" t="s">
        <v>48</v>
      </c>
      <c r="B171" s="120" t="s">
        <v>239</v>
      </c>
      <c r="C171" s="121" t="s">
        <v>124</v>
      </c>
      <c r="D171" s="20"/>
      <c r="E171" s="4"/>
      <c r="F171" s="16"/>
      <c r="G171" s="18">
        <f t="shared" si="5"/>
        <v>0</v>
      </c>
      <c r="H171" s="5"/>
      <c r="I171" s="4"/>
      <c r="J171" s="3"/>
      <c r="K171" s="3">
        <v>2</v>
      </c>
      <c r="L171" s="22"/>
      <c r="M171" s="57"/>
      <c r="N171" s="11"/>
    </row>
    <row r="172" spans="1:14" s="118" customFormat="1" ht="15.75" hidden="1" x14ac:dyDescent="0.25">
      <c r="A172" s="95"/>
      <c r="B172" s="120" t="s">
        <v>128</v>
      </c>
      <c r="C172" s="121" t="s">
        <v>9</v>
      </c>
      <c r="D172" s="20"/>
      <c r="E172" s="4"/>
      <c r="F172" s="16"/>
      <c r="G172" s="18">
        <f t="shared" ref="G172:G226" si="11">H172</f>
        <v>0</v>
      </c>
      <c r="H172" s="5"/>
      <c r="I172" s="4"/>
      <c r="J172" s="3"/>
      <c r="K172" s="4">
        <v>66.67</v>
      </c>
      <c r="L172" s="22"/>
      <c r="M172" s="57"/>
      <c r="N172" s="11"/>
    </row>
    <row r="173" spans="1:14" ht="15.75" hidden="1" x14ac:dyDescent="0.25">
      <c r="A173" s="95" t="s">
        <v>132</v>
      </c>
      <c r="B173" s="120" t="s">
        <v>133</v>
      </c>
      <c r="C173" s="121" t="s">
        <v>115</v>
      </c>
      <c r="D173" s="20"/>
      <c r="E173" s="4"/>
      <c r="F173" s="33"/>
      <c r="G173" s="18">
        <f t="shared" si="11"/>
        <v>0</v>
      </c>
      <c r="H173" s="5"/>
      <c r="I173" s="4"/>
      <c r="J173" s="3"/>
      <c r="K173" s="3"/>
      <c r="L173" s="22"/>
      <c r="M173" s="57"/>
    </row>
    <row r="174" spans="1:14" ht="30" hidden="1" x14ac:dyDescent="0.25">
      <c r="A174" s="95" t="s">
        <v>134</v>
      </c>
      <c r="B174" s="120" t="s">
        <v>135</v>
      </c>
      <c r="C174" s="121" t="s">
        <v>9</v>
      </c>
      <c r="D174" s="20"/>
      <c r="E174" s="4"/>
      <c r="F174" s="16"/>
      <c r="G174" s="18">
        <f t="shared" si="11"/>
        <v>0</v>
      </c>
      <c r="H174" s="5"/>
      <c r="I174" s="4"/>
      <c r="J174" s="4"/>
      <c r="K174" s="4">
        <v>76.06</v>
      </c>
      <c r="L174" s="22"/>
      <c r="M174" s="57"/>
    </row>
    <row r="175" spans="1:14" ht="15.75" x14ac:dyDescent="0.25">
      <c r="A175" s="88" t="s">
        <v>136</v>
      </c>
      <c r="B175" s="50" t="s">
        <v>137</v>
      </c>
      <c r="C175" s="12"/>
      <c r="D175" s="20"/>
      <c r="E175" s="4"/>
      <c r="F175" s="16"/>
      <c r="G175" s="18">
        <f t="shared" si="11"/>
        <v>0</v>
      </c>
      <c r="H175" s="5"/>
      <c r="I175" s="4"/>
      <c r="J175" s="4"/>
      <c r="K175" s="4"/>
      <c r="L175" s="22"/>
      <c r="M175" s="57"/>
    </row>
    <row r="176" spans="1:14" ht="15.75" hidden="1" x14ac:dyDescent="0.25">
      <c r="A176" s="95" t="s">
        <v>138</v>
      </c>
      <c r="B176" s="54" t="s">
        <v>139</v>
      </c>
      <c r="C176" s="55" t="s">
        <v>140</v>
      </c>
      <c r="D176" s="20"/>
      <c r="E176" s="4"/>
      <c r="F176" s="33"/>
      <c r="G176" s="18">
        <f t="shared" si="11"/>
        <v>0</v>
      </c>
      <c r="H176" s="5"/>
      <c r="I176" s="3"/>
      <c r="J176" s="3"/>
      <c r="K176" s="3"/>
      <c r="L176" s="23"/>
      <c r="M176" s="57"/>
    </row>
    <row r="177" spans="1:14" s="118" customFormat="1" ht="15.75" hidden="1" x14ac:dyDescent="0.25">
      <c r="A177" s="93" t="s">
        <v>14</v>
      </c>
      <c r="B177" s="54" t="s">
        <v>141</v>
      </c>
      <c r="C177" s="55" t="s">
        <v>140</v>
      </c>
      <c r="D177" s="20"/>
      <c r="E177" s="4"/>
      <c r="F177" s="33"/>
      <c r="G177" s="18">
        <f t="shared" si="11"/>
        <v>0</v>
      </c>
      <c r="H177" s="5"/>
      <c r="I177" s="3"/>
      <c r="J177" s="3"/>
      <c r="K177" s="3"/>
      <c r="L177" s="23"/>
      <c r="M177" s="57"/>
      <c r="N177" s="11"/>
    </row>
    <row r="178" spans="1:14" s="118" customFormat="1" ht="15.75" hidden="1" x14ac:dyDescent="0.25">
      <c r="A178" s="93" t="s">
        <v>14</v>
      </c>
      <c r="B178" s="54" t="s">
        <v>142</v>
      </c>
      <c r="C178" s="55" t="s">
        <v>140</v>
      </c>
      <c r="D178" s="20"/>
      <c r="E178" s="4"/>
      <c r="F178" s="33"/>
      <c r="G178" s="18">
        <f t="shared" si="11"/>
        <v>0</v>
      </c>
      <c r="H178" s="5"/>
      <c r="I178" s="3"/>
      <c r="J178" s="3"/>
      <c r="K178" s="3"/>
      <c r="L178" s="23"/>
      <c r="M178" s="57"/>
      <c r="N178" s="11"/>
    </row>
    <row r="179" spans="1:14" ht="30" hidden="1" x14ac:dyDescent="0.25">
      <c r="A179" s="95" t="s">
        <v>143</v>
      </c>
      <c r="B179" s="54" t="s">
        <v>144</v>
      </c>
      <c r="C179" s="55" t="s">
        <v>145</v>
      </c>
      <c r="D179" s="20"/>
      <c r="E179" s="4"/>
      <c r="F179" s="33"/>
      <c r="G179" s="18">
        <f t="shared" si="11"/>
        <v>0</v>
      </c>
      <c r="H179" s="5"/>
      <c r="I179" s="4"/>
      <c r="J179" s="4"/>
      <c r="K179" s="3">
        <v>24</v>
      </c>
      <c r="L179" s="22"/>
      <c r="M179" s="57"/>
    </row>
    <row r="180" spans="1:14" ht="15.75" hidden="1" x14ac:dyDescent="0.25">
      <c r="A180" s="95" t="s">
        <v>146</v>
      </c>
      <c r="B180" s="54" t="s">
        <v>147</v>
      </c>
      <c r="C180" s="55" t="s">
        <v>148</v>
      </c>
      <c r="D180" s="20"/>
      <c r="E180" s="4"/>
      <c r="F180" s="16"/>
      <c r="G180" s="18">
        <f t="shared" si="11"/>
        <v>0</v>
      </c>
      <c r="H180" s="5"/>
      <c r="I180" s="4"/>
      <c r="J180" s="4"/>
      <c r="K180" s="4">
        <v>5.5</v>
      </c>
      <c r="L180" s="22"/>
      <c r="M180" s="57"/>
    </row>
    <row r="181" spans="1:14" ht="30" hidden="1" x14ac:dyDescent="0.25">
      <c r="A181" s="95" t="s">
        <v>149</v>
      </c>
      <c r="B181" s="54" t="s">
        <v>244</v>
      </c>
      <c r="C181" s="55" t="s">
        <v>9</v>
      </c>
      <c r="D181" s="20"/>
      <c r="E181" s="4"/>
      <c r="F181" s="33"/>
      <c r="G181" s="18">
        <f t="shared" si="11"/>
        <v>0</v>
      </c>
      <c r="H181" s="5"/>
      <c r="I181" s="3"/>
      <c r="J181" s="3"/>
      <c r="K181" s="3"/>
      <c r="L181" s="23"/>
      <c r="M181" s="57"/>
    </row>
    <row r="182" spans="1:14" ht="15.75" hidden="1" x14ac:dyDescent="0.25">
      <c r="A182" s="95" t="s">
        <v>150</v>
      </c>
      <c r="B182" s="120" t="s">
        <v>151</v>
      </c>
      <c r="C182" s="121" t="s">
        <v>9</v>
      </c>
      <c r="D182" s="20"/>
      <c r="E182" s="4"/>
      <c r="F182" s="33"/>
      <c r="G182" s="18">
        <f t="shared" si="11"/>
        <v>0</v>
      </c>
      <c r="H182" s="5"/>
      <c r="I182" s="3"/>
      <c r="J182" s="3"/>
      <c r="K182" s="3">
        <v>100</v>
      </c>
      <c r="L182" s="23"/>
      <c r="M182" s="57"/>
    </row>
    <row r="183" spans="1:14" ht="30" x14ac:dyDescent="0.25">
      <c r="A183" s="95" t="s">
        <v>152</v>
      </c>
      <c r="B183" s="120" t="s">
        <v>240</v>
      </c>
      <c r="C183" s="121" t="s">
        <v>9</v>
      </c>
      <c r="D183" s="20"/>
      <c r="E183" s="4"/>
      <c r="F183" s="16">
        <v>15.25</v>
      </c>
      <c r="G183" s="18">
        <f t="shared" si="11"/>
        <v>0</v>
      </c>
      <c r="H183" s="5"/>
      <c r="I183" s="4"/>
      <c r="J183" s="3"/>
      <c r="K183" s="2">
        <v>13.5</v>
      </c>
      <c r="L183" s="22"/>
      <c r="M183" s="57"/>
    </row>
    <row r="184" spans="1:14" ht="30" x14ac:dyDescent="0.25">
      <c r="A184" s="95" t="s">
        <v>153</v>
      </c>
      <c r="B184" s="120" t="s">
        <v>154</v>
      </c>
      <c r="C184" s="121" t="s">
        <v>9</v>
      </c>
      <c r="D184" s="20"/>
      <c r="E184" s="4"/>
      <c r="F184" s="16">
        <v>21.2</v>
      </c>
      <c r="G184" s="18">
        <f t="shared" si="11"/>
        <v>0</v>
      </c>
      <c r="H184" s="5"/>
      <c r="I184" s="4"/>
      <c r="J184" s="3"/>
      <c r="K184" s="3"/>
      <c r="L184" s="22">
        <f>F184</f>
        <v>21.2</v>
      </c>
      <c r="M184" s="57"/>
    </row>
    <row r="185" spans="1:14" ht="15.75" x14ac:dyDescent="0.25">
      <c r="A185" s="95" t="s">
        <v>155</v>
      </c>
      <c r="B185" s="120" t="s">
        <v>156</v>
      </c>
      <c r="C185" s="121" t="s">
        <v>24</v>
      </c>
      <c r="D185" s="18"/>
      <c r="E185" s="4"/>
      <c r="F185" s="3"/>
      <c r="G185" s="18">
        <f t="shared" si="11"/>
        <v>0</v>
      </c>
      <c r="H185" s="3"/>
      <c r="I185" s="4"/>
      <c r="J185" s="4"/>
      <c r="K185" s="4"/>
      <c r="L185" s="23"/>
      <c r="M185" s="57"/>
    </row>
    <row r="186" spans="1:14" ht="15.75" x14ac:dyDescent="0.25">
      <c r="A186" s="95" t="s">
        <v>157</v>
      </c>
      <c r="B186" s="120" t="s">
        <v>158</v>
      </c>
      <c r="C186" s="121" t="s">
        <v>24</v>
      </c>
      <c r="D186" s="18"/>
      <c r="E186" s="4"/>
      <c r="F186" s="3"/>
      <c r="G186" s="18">
        <f t="shared" si="11"/>
        <v>0</v>
      </c>
      <c r="H186" s="3"/>
      <c r="I186" s="4"/>
      <c r="J186" s="4"/>
      <c r="K186" s="4"/>
      <c r="L186" s="23"/>
      <c r="M186" s="57"/>
    </row>
    <row r="187" spans="1:14" ht="15.75" x14ac:dyDescent="0.25">
      <c r="A187" s="95" t="s">
        <v>159</v>
      </c>
      <c r="B187" s="120" t="s">
        <v>160</v>
      </c>
      <c r="C187" s="121" t="s">
        <v>9</v>
      </c>
      <c r="D187" s="32"/>
      <c r="E187" s="34"/>
      <c r="F187" s="35">
        <v>95.28</v>
      </c>
      <c r="G187" s="18">
        <f t="shared" si="11"/>
        <v>0</v>
      </c>
      <c r="H187" s="4"/>
      <c r="I187" s="4"/>
      <c r="J187" s="4"/>
      <c r="K187" s="4"/>
      <c r="L187" s="22">
        <v>95.5</v>
      </c>
      <c r="M187" s="57"/>
    </row>
    <row r="188" spans="1:14" ht="30" x14ac:dyDescent="0.25">
      <c r="A188" s="95" t="s">
        <v>161</v>
      </c>
      <c r="B188" s="120" t="s">
        <v>284</v>
      </c>
      <c r="C188" s="121" t="s">
        <v>9</v>
      </c>
      <c r="D188" s="32"/>
      <c r="E188" s="34"/>
      <c r="F188" s="35">
        <v>60.71</v>
      </c>
      <c r="G188" s="18">
        <f t="shared" si="11"/>
        <v>0</v>
      </c>
      <c r="H188" s="4"/>
      <c r="I188" s="4"/>
      <c r="J188" s="4"/>
      <c r="K188" s="4"/>
      <c r="L188" s="22"/>
      <c r="M188" s="57"/>
    </row>
    <row r="189" spans="1:14" ht="30" hidden="1" x14ac:dyDescent="0.25">
      <c r="A189" s="95" t="s">
        <v>162</v>
      </c>
      <c r="B189" s="120" t="s">
        <v>163</v>
      </c>
      <c r="C189" s="121" t="s">
        <v>9</v>
      </c>
      <c r="D189" s="32"/>
      <c r="E189" s="34"/>
      <c r="F189" s="35"/>
      <c r="G189" s="18">
        <f t="shared" si="11"/>
        <v>0</v>
      </c>
      <c r="H189" s="4"/>
      <c r="I189" s="4"/>
      <c r="J189" s="4"/>
      <c r="K189" s="4"/>
      <c r="L189" s="22"/>
      <c r="M189" s="57"/>
      <c r="N189" s="122"/>
    </row>
    <row r="190" spans="1:14" ht="30" hidden="1" x14ac:dyDescent="0.25">
      <c r="A190" s="95" t="s">
        <v>164</v>
      </c>
      <c r="B190" s="120" t="s">
        <v>165</v>
      </c>
      <c r="C190" s="121" t="s">
        <v>9</v>
      </c>
      <c r="D190" s="32"/>
      <c r="E190" s="34"/>
      <c r="F190" s="35"/>
      <c r="G190" s="18">
        <f t="shared" si="11"/>
        <v>0</v>
      </c>
      <c r="H190" s="4"/>
      <c r="I190" s="4"/>
      <c r="J190" s="4"/>
      <c r="K190" s="4"/>
      <c r="L190" s="22"/>
      <c r="M190" s="57"/>
    </row>
    <row r="191" spans="1:14" ht="15.75" x14ac:dyDescent="0.25">
      <c r="A191" s="88" t="s">
        <v>166</v>
      </c>
      <c r="B191" s="123" t="s">
        <v>167</v>
      </c>
      <c r="C191" s="152"/>
      <c r="D191" s="20"/>
      <c r="E191" s="4"/>
      <c r="F191" s="5"/>
      <c r="G191" s="18">
        <f t="shared" si="11"/>
        <v>0</v>
      </c>
      <c r="H191" s="5"/>
      <c r="I191" s="4"/>
      <c r="J191" s="4"/>
      <c r="K191" s="4"/>
      <c r="L191" s="22"/>
      <c r="M191" s="57"/>
    </row>
    <row r="192" spans="1:14" ht="15.75" hidden="1" x14ac:dyDescent="0.25">
      <c r="A192" s="95" t="s">
        <v>168</v>
      </c>
      <c r="B192" s="124" t="s">
        <v>169</v>
      </c>
      <c r="C192" s="125" t="s">
        <v>170</v>
      </c>
      <c r="D192" s="20"/>
      <c r="E192" s="4"/>
      <c r="F192" s="5"/>
      <c r="G192" s="18">
        <f t="shared" si="11"/>
        <v>0</v>
      </c>
      <c r="H192" s="5"/>
      <c r="I192" s="3"/>
      <c r="J192" s="3"/>
      <c r="K192" s="3">
        <v>11</v>
      </c>
      <c r="L192" s="23"/>
      <c r="M192" s="57"/>
    </row>
    <row r="193" spans="1:14" s="118" customFormat="1" ht="30" hidden="1" x14ac:dyDescent="0.25">
      <c r="A193" s="93" t="s">
        <v>14</v>
      </c>
      <c r="B193" s="124" t="s">
        <v>171</v>
      </c>
      <c r="C193" s="125" t="s">
        <v>172</v>
      </c>
      <c r="D193" s="18"/>
      <c r="E193" s="4"/>
      <c r="F193" s="3"/>
      <c r="G193" s="18">
        <f t="shared" si="11"/>
        <v>0</v>
      </c>
      <c r="H193" s="5"/>
      <c r="I193" s="3"/>
      <c r="J193" s="3"/>
      <c r="K193" s="3">
        <v>53720</v>
      </c>
      <c r="L193" s="23"/>
      <c r="M193" s="57"/>
      <c r="N193" s="11"/>
    </row>
    <row r="194" spans="1:14" ht="15.75" x14ac:dyDescent="0.25">
      <c r="A194" s="95" t="s">
        <v>173</v>
      </c>
      <c r="B194" s="126" t="s">
        <v>283</v>
      </c>
      <c r="C194" s="125" t="s">
        <v>9</v>
      </c>
      <c r="D194" s="20"/>
      <c r="E194" s="4"/>
      <c r="F194" s="5">
        <v>100</v>
      </c>
      <c r="G194" s="18">
        <f t="shared" si="11"/>
        <v>0</v>
      </c>
      <c r="H194" s="5"/>
      <c r="I194" s="3"/>
      <c r="J194" s="3"/>
      <c r="K194" s="3"/>
      <c r="L194" s="22">
        <v>100</v>
      </c>
      <c r="M194" s="57"/>
    </row>
    <row r="195" spans="1:14" ht="30" x14ac:dyDescent="0.25">
      <c r="A195" s="95" t="s">
        <v>174</v>
      </c>
      <c r="B195" s="126" t="s">
        <v>175</v>
      </c>
      <c r="C195" s="125" t="s">
        <v>9</v>
      </c>
      <c r="D195" s="20"/>
      <c r="E195" s="4"/>
      <c r="F195" s="5">
        <v>100</v>
      </c>
      <c r="G195" s="18">
        <f t="shared" si="11"/>
        <v>0</v>
      </c>
      <c r="H195" s="5"/>
      <c r="I195" s="4"/>
      <c r="J195" s="4"/>
      <c r="K195" s="4"/>
      <c r="L195" s="22">
        <v>100</v>
      </c>
      <c r="M195" s="57"/>
    </row>
    <row r="196" spans="1:14" ht="30" hidden="1" x14ac:dyDescent="0.25">
      <c r="A196" s="95" t="s">
        <v>176</v>
      </c>
      <c r="B196" s="126" t="s">
        <v>177</v>
      </c>
      <c r="C196" s="125" t="s">
        <v>9</v>
      </c>
      <c r="D196" s="20"/>
      <c r="E196" s="4"/>
      <c r="F196" s="5"/>
      <c r="G196" s="18">
        <f t="shared" si="11"/>
        <v>0</v>
      </c>
      <c r="H196" s="5"/>
      <c r="I196" s="4"/>
      <c r="J196" s="4"/>
      <c r="K196" s="4"/>
      <c r="L196" s="23"/>
      <c r="M196" s="57"/>
    </row>
    <row r="197" spans="1:14" ht="15.75" hidden="1" x14ac:dyDescent="0.25">
      <c r="A197" s="95" t="s">
        <v>178</v>
      </c>
      <c r="B197" s="126" t="s">
        <v>179</v>
      </c>
      <c r="C197" s="125" t="s">
        <v>180</v>
      </c>
      <c r="D197" s="18"/>
      <c r="E197" s="4"/>
      <c r="F197" s="3"/>
      <c r="G197" s="18">
        <f t="shared" si="11"/>
        <v>0</v>
      </c>
      <c r="H197" s="9"/>
      <c r="I197" s="4"/>
      <c r="J197" s="4"/>
      <c r="K197" s="3">
        <v>4200</v>
      </c>
      <c r="L197" s="36"/>
      <c r="M197" s="57"/>
    </row>
    <row r="198" spans="1:14" ht="15.75" hidden="1" x14ac:dyDescent="0.25">
      <c r="A198" s="95" t="s">
        <v>181</v>
      </c>
      <c r="B198" s="126" t="s">
        <v>182</v>
      </c>
      <c r="C198" s="125" t="s">
        <v>183</v>
      </c>
      <c r="D198" s="20"/>
      <c r="E198" s="4"/>
      <c r="F198" s="5"/>
      <c r="G198" s="18">
        <f t="shared" si="11"/>
        <v>0</v>
      </c>
      <c r="H198" s="10"/>
      <c r="I198" s="4"/>
      <c r="J198" s="2"/>
      <c r="K198" s="2"/>
      <c r="L198" s="36"/>
      <c r="M198" s="57"/>
    </row>
    <row r="199" spans="1:14" ht="15.75" hidden="1" x14ac:dyDescent="0.25">
      <c r="A199" s="95" t="s">
        <v>184</v>
      </c>
      <c r="B199" s="126" t="s">
        <v>185</v>
      </c>
      <c r="C199" s="125" t="s">
        <v>112</v>
      </c>
      <c r="D199" s="18"/>
      <c r="E199" s="4"/>
      <c r="F199" s="3"/>
      <c r="G199" s="18">
        <f t="shared" si="11"/>
        <v>0</v>
      </c>
      <c r="H199" s="9"/>
      <c r="I199" s="4"/>
      <c r="J199" s="2"/>
      <c r="K199" s="2"/>
      <c r="L199" s="36"/>
      <c r="M199" s="57"/>
    </row>
    <row r="200" spans="1:14" ht="15.75" hidden="1" x14ac:dyDescent="0.25">
      <c r="A200" s="95" t="s">
        <v>186</v>
      </c>
      <c r="B200" s="126" t="s">
        <v>187</v>
      </c>
      <c r="C200" s="125" t="s">
        <v>112</v>
      </c>
      <c r="D200" s="18"/>
      <c r="E200" s="4"/>
      <c r="F200" s="3"/>
      <c r="G200" s="18">
        <f t="shared" si="11"/>
        <v>0</v>
      </c>
      <c r="H200" s="9"/>
      <c r="I200" s="4"/>
      <c r="J200" s="2"/>
      <c r="K200" s="2"/>
      <c r="L200" s="36"/>
      <c r="M200" s="57"/>
    </row>
    <row r="201" spans="1:14" ht="15.75" hidden="1" x14ac:dyDescent="0.25">
      <c r="A201" s="95" t="s">
        <v>188</v>
      </c>
      <c r="B201" s="126" t="s">
        <v>189</v>
      </c>
      <c r="C201" s="125" t="s">
        <v>9</v>
      </c>
      <c r="D201" s="20"/>
      <c r="E201" s="4"/>
      <c r="F201" s="5"/>
      <c r="G201" s="18">
        <f t="shared" si="11"/>
        <v>0</v>
      </c>
      <c r="H201" s="9"/>
      <c r="I201" s="3"/>
      <c r="J201" s="3"/>
      <c r="K201" s="3"/>
      <c r="L201" s="36"/>
      <c r="M201" s="57"/>
    </row>
    <row r="202" spans="1:14" ht="28.5" x14ac:dyDescent="0.25">
      <c r="A202" s="88" t="s">
        <v>190</v>
      </c>
      <c r="B202" s="123" t="s">
        <v>292</v>
      </c>
      <c r="C202" s="152"/>
      <c r="D202" s="20"/>
      <c r="E202" s="4"/>
      <c r="F202" s="5"/>
      <c r="G202" s="18">
        <f t="shared" si="11"/>
        <v>0</v>
      </c>
      <c r="H202" s="5"/>
      <c r="I202" s="4"/>
      <c r="J202" s="4"/>
      <c r="K202" s="4"/>
      <c r="L202" s="23"/>
      <c r="M202" s="57"/>
    </row>
    <row r="203" spans="1:14" ht="15.75" x14ac:dyDescent="0.25">
      <c r="A203" s="95" t="s">
        <v>191</v>
      </c>
      <c r="B203" s="127" t="s">
        <v>192</v>
      </c>
      <c r="C203" s="128" t="s">
        <v>112</v>
      </c>
      <c r="D203" s="20">
        <v>40</v>
      </c>
      <c r="E203" s="3">
        <v>40</v>
      </c>
      <c r="F203" s="23">
        <v>40</v>
      </c>
      <c r="G203" s="18">
        <v>6</v>
      </c>
      <c r="H203" s="8">
        <v>6</v>
      </c>
      <c r="I203" s="4"/>
      <c r="J203" s="4"/>
      <c r="K203" s="4"/>
      <c r="L203" s="23">
        <v>6</v>
      </c>
      <c r="M203" s="57"/>
    </row>
    <row r="204" spans="1:14" s="118" customFormat="1" ht="15.75" x14ac:dyDescent="0.25">
      <c r="A204" s="95"/>
      <c r="B204" s="127" t="s">
        <v>193</v>
      </c>
      <c r="C204" s="128" t="s">
        <v>9</v>
      </c>
      <c r="D204" s="37">
        <v>1.61</v>
      </c>
      <c r="E204" s="4">
        <v>0.19</v>
      </c>
      <c r="F204" s="4">
        <v>0.19</v>
      </c>
      <c r="G204" s="18">
        <f>H204</f>
        <v>0.24</v>
      </c>
      <c r="H204" s="8">
        <v>0.24</v>
      </c>
      <c r="I204" s="4"/>
      <c r="J204" s="4"/>
      <c r="K204" s="4"/>
      <c r="L204" s="22">
        <v>0</v>
      </c>
      <c r="M204" s="57"/>
      <c r="N204" s="11"/>
    </row>
    <row r="205" spans="1:14" ht="15.75" x14ac:dyDescent="0.25">
      <c r="A205" s="95" t="s">
        <v>194</v>
      </c>
      <c r="B205" s="127" t="s">
        <v>195</v>
      </c>
      <c r="C205" s="128" t="s">
        <v>112</v>
      </c>
      <c r="D205" s="20"/>
      <c r="E205" s="4">
        <v>79</v>
      </c>
      <c r="F205" s="5"/>
      <c r="G205" s="18">
        <f t="shared" si="11"/>
        <v>46</v>
      </c>
      <c r="H205" s="8">
        <v>46</v>
      </c>
      <c r="I205" s="4"/>
      <c r="J205" s="4"/>
      <c r="K205" s="4"/>
      <c r="L205" s="23">
        <v>30</v>
      </c>
      <c r="M205" s="57"/>
    </row>
    <row r="206" spans="1:14" s="118" customFormat="1" ht="15.75" x14ac:dyDescent="0.25">
      <c r="A206" s="95"/>
      <c r="B206" s="127" t="s">
        <v>196</v>
      </c>
      <c r="C206" s="128" t="s">
        <v>9</v>
      </c>
      <c r="D206" s="20"/>
      <c r="E206" s="4">
        <v>3.53</v>
      </c>
      <c r="F206" s="5"/>
      <c r="G206" s="4">
        <f t="shared" si="11"/>
        <v>1.81</v>
      </c>
      <c r="H206" s="8">
        <v>1.81</v>
      </c>
      <c r="I206" s="4"/>
      <c r="J206" s="4"/>
      <c r="K206" s="4"/>
      <c r="L206" s="22"/>
      <c r="M206" s="57"/>
      <c r="N206" s="11"/>
    </row>
    <row r="207" spans="1:14" ht="15.75" x14ac:dyDescent="0.25">
      <c r="A207" s="95" t="s">
        <v>197</v>
      </c>
      <c r="B207" s="127" t="s">
        <v>294</v>
      </c>
      <c r="C207" s="128" t="s">
        <v>279</v>
      </c>
      <c r="D207" s="20">
        <v>44</v>
      </c>
      <c r="E207" s="3">
        <v>35</v>
      </c>
      <c r="F207" s="5">
        <v>11</v>
      </c>
      <c r="G207" s="18">
        <v>34</v>
      </c>
      <c r="H207" s="5">
        <v>34</v>
      </c>
      <c r="I207" s="4">
        <f>H207/E207*100</f>
        <v>97.142857142857139</v>
      </c>
      <c r="J207" s="4">
        <f>G207/F207*100</f>
        <v>309.09090909090907</v>
      </c>
      <c r="K207" s="4"/>
      <c r="L207" s="23">
        <v>6</v>
      </c>
      <c r="M207" s="57"/>
    </row>
    <row r="208" spans="1:14" ht="30" x14ac:dyDescent="0.25">
      <c r="A208" s="95" t="s">
        <v>198</v>
      </c>
      <c r="B208" s="127" t="s">
        <v>199</v>
      </c>
      <c r="C208" s="128" t="s">
        <v>9</v>
      </c>
      <c r="D208" s="20"/>
      <c r="E208" s="4"/>
      <c r="F208" s="5">
        <v>72.5</v>
      </c>
      <c r="G208" s="18">
        <f t="shared" si="11"/>
        <v>0</v>
      </c>
      <c r="H208" s="5"/>
      <c r="I208" s="4"/>
      <c r="J208" s="4"/>
      <c r="K208" s="3">
        <v>42</v>
      </c>
      <c r="L208" s="23">
        <f>F208</f>
        <v>72.5</v>
      </c>
      <c r="M208" s="57"/>
    </row>
    <row r="209" spans="1:14" ht="30" hidden="1" x14ac:dyDescent="0.25">
      <c r="A209" s="95" t="s">
        <v>200</v>
      </c>
      <c r="B209" s="127" t="s">
        <v>201</v>
      </c>
      <c r="C209" s="128" t="s">
        <v>170</v>
      </c>
      <c r="D209" s="20"/>
      <c r="E209" s="4"/>
      <c r="F209" s="5"/>
      <c r="G209" s="18">
        <f t="shared" si="11"/>
        <v>0</v>
      </c>
      <c r="H209" s="5"/>
      <c r="I209" s="4"/>
      <c r="J209" s="4"/>
      <c r="K209" s="4"/>
      <c r="L209" s="23"/>
      <c r="M209" s="57"/>
    </row>
    <row r="210" spans="1:14" s="111" customFormat="1" ht="12" hidden="1" customHeight="1" x14ac:dyDescent="0.25">
      <c r="A210" s="88">
        <v>8</v>
      </c>
      <c r="B210" s="129" t="s">
        <v>202</v>
      </c>
      <c r="C210" s="130" t="s">
        <v>9</v>
      </c>
      <c r="D210" s="20"/>
      <c r="E210" s="4"/>
      <c r="F210" s="5"/>
      <c r="G210" s="18">
        <f t="shared" si="11"/>
        <v>0</v>
      </c>
      <c r="H210" s="5"/>
      <c r="I210" s="3"/>
      <c r="J210" s="3"/>
      <c r="K210" s="3"/>
      <c r="L210" s="23"/>
      <c r="M210" s="57"/>
    </row>
    <row r="211" spans="1:14" s="111" customFormat="1" ht="15.75" hidden="1" x14ac:dyDescent="0.25">
      <c r="A211" s="66">
        <v>9</v>
      </c>
      <c r="B211" s="67" t="s">
        <v>203</v>
      </c>
      <c r="C211" s="147" t="s">
        <v>9</v>
      </c>
      <c r="D211" s="20"/>
      <c r="E211" s="4"/>
      <c r="F211" s="5"/>
      <c r="G211" s="18">
        <f t="shared" si="11"/>
        <v>0</v>
      </c>
      <c r="H211" s="5"/>
      <c r="I211" s="4"/>
      <c r="J211" s="4"/>
      <c r="K211" s="4"/>
      <c r="L211" s="23"/>
      <c r="M211" s="57"/>
    </row>
    <row r="212" spans="1:14" s="111" customFormat="1" ht="15.75" hidden="1" x14ac:dyDescent="0.25">
      <c r="A212" s="66">
        <v>10</v>
      </c>
      <c r="B212" s="67" t="s">
        <v>204</v>
      </c>
      <c r="C212" s="147" t="s">
        <v>9</v>
      </c>
      <c r="D212" s="20"/>
      <c r="E212" s="4"/>
      <c r="F212" s="5"/>
      <c r="G212" s="18">
        <f t="shared" si="11"/>
        <v>0</v>
      </c>
      <c r="H212" s="5"/>
      <c r="I212" s="4"/>
      <c r="J212" s="4"/>
      <c r="K212" s="4"/>
      <c r="L212" s="23"/>
      <c r="M212" s="57"/>
    </row>
    <row r="213" spans="1:14" ht="15.75" x14ac:dyDescent="0.25">
      <c r="A213" s="88" t="s">
        <v>205</v>
      </c>
      <c r="B213" s="50" t="s">
        <v>206</v>
      </c>
      <c r="C213" s="12"/>
      <c r="D213" s="20"/>
      <c r="E213" s="4"/>
      <c r="F213" s="5"/>
      <c r="G213" s="18">
        <f t="shared" si="11"/>
        <v>0</v>
      </c>
      <c r="H213" s="5"/>
      <c r="I213" s="4"/>
      <c r="J213" s="4"/>
      <c r="K213" s="4"/>
      <c r="L213" s="22"/>
      <c r="M213" s="57"/>
    </row>
    <row r="214" spans="1:14" ht="30" x14ac:dyDescent="0.25">
      <c r="A214" s="95" t="s">
        <v>46</v>
      </c>
      <c r="B214" s="120" t="s">
        <v>207</v>
      </c>
      <c r="C214" s="121" t="s">
        <v>9</v>
      </c>
      <c r="D214" s="20"/>
      <c r="E214" s="4"/>
      <c r="F214" s="5">
        <v>100</v>
      </c>
      <c r="G214" s="18">
        <f t="shared" si="11"/>
        <v>0</v>
      </c>
      <c r="H214" s="5"/>
      <c r="I214" s="3"/>
      <c r="J214" s="3"/>
      <c r="K214" s="3">
        <v>100</v>
      </c>
      <c r="L214" s="5">
        <v>100</v>
      </c>
      <c r="M214" s="57"/>
    </row>
    <row r="215" spans="1:14" ht="30" hidden="1" x14ac:dyDescent="0.25">
      <c r="A215" s="95" t="s">
        <v>208</v>
      </c>
      <c r="B215" s="120" t="s">
        <v>209</v>
      </c>
      <c r="C215" s="121" t="s">
        <v>9</v>
      </c>
      <c r="D215" s="20"/>
      <c r="E215" s="4"/>
      <c r="F215" s="5"/>
      <c r="G215" s="18">
        <f t="shared" si="11"/>
        <v>0</v>
      </c>
      <c r="H215" s="5"/>
      <c r="I215" s="3"/>
      <c r="J215" s="3"/>
      <c r="K215" s="3"/>
      <c r="L215" s="5"/>
      <c r="M215" s="57"/>
    </row>
    <row r="216" spans="1:14" ht="30" hidden="1" x14ac:dyDescent="0.25">
      <c r="A216" s="95" t="s">
        <v>210</v>
      </c>
      <c r="B216" s="120" t="s">
        <v>211</v>
      </c>
      <c r="C216" s="121" t="s">
        <v>9</v>
      </c>
      <c r="D216" s="20"/>
      <c r="E216" s="4"/>
      <c r="F216" s="5"/>
      <c r="G216" s="18">
        <f t="shared" si="11"/>
        <v>0</v>
      </c>
      <c r="H216" s="5"/>
      <c r="I216" s="3"/>
      <c r="J216" s="3"/>
      <c r="K216" s="3"/>
      <c r="L216" s="5"/>
      <c r="M216" s="57"/>
    </row>
    <row r="217" spans="1:14" s="118" customFormat="1" ht="45" hidden="1" x14ac:dyDescent="0.25">
      <c r="A217" s="95"/>
      <c r="B217" s="120" t="s">
        <v>212</v>
      </c>
      <c r="C217" s="121" t="s">
        <v>9</v>
      </c>
      <c r="D217" s="20"/>
      <c r="E217" s="4"/>
      <c r="F217" s="5"/>
      <c r="G217" s="18">
        <f t="shared" si="11"/>
        <v>0</v>
      </c>
      <c r="H217" s="5"/>
      <c r="I217" s="3"/>
      <c r="J217" s="3"/>
      <c r="K217" s="3"/>
      <c r="L217" s="5"/>
      <c r="M217" s="57"/>
      <c r="N217" s="11"/>
    </row>
    <row r="218" spans="1:14" s="118" customFormat="1" ht="45" hidden="1" x14ac:dyDescent="0.25">
      <c r="A218" s="95"/>
      <c r="B218" s="120" t="s">
        <v>213</v>
      </c>
      <c r="C218" s="121" t="s">
        <v>9</v>
      </c>
      <c r="D218" s="20"/>
      <c r="E218" s="4"/>
      <c r="F218" s="5"/>
      <c r="G218" s="18">
        <f t="shared" si="11"/>
        <v>0</v>
      </c>
      <c r="H218" s="5"/>
      <c r="I218" s="3"/>
      <c r="J218" s="3"/>
      <c r="K218" s="3"/>
      <c r="L218" s="5"/>
      <c r="M218" s="57"/>
      <c r="N218" s="11"/>
    </row>
    <row r="219" spans="1:14" ht="45" hidden="1" x14ac:dyDescent="0.25">
      <c r="A219" s="95" t="s">
        <v>214</v>
      </c>
      <c r="B219" s="120" t="s">
        <v>215</v>
      </c>
      <c r="C219" s="45" t="s">
        <v>9</v>
      </c>
      <c r="D219" s="20"/>
      <c r="E219" s="4"/>
      <c r="F219" s="5"/>
      <c r="G219" s="18">
        <f t="shared" si="11"/>
        <v>0</v>
      </c>
      <c r="H219" s="5"/>
      <c r="I219" s="3"/>
      <c r="J219" s="3"/>
      <c r="K219" s="3"/>
      <c r="L219" s="5"/>
      <c r="M219" s="57"/>
    </row>
    <row r="220" spans="1:14" ht="45" hidden="1" x14ac:dyDescent="0.25">
      <c r="A220" s="95" t="s">
        <v>216</v>
      </c>
      <c r="B220" s="120" t="s">
        <v>217</v>
      </c>
      <c r="C220" s="45" t="s">
        <v>9</v>
      </c>
      <c r="D220" s="20"/>
      <c r="E220" s="4"/>
      <c r="F220" s="5"/>
      <c r="G220" s="18">
        <f t="shared" si="11"/>
        <v>0</v>
      </c>
      <c r="H220" s="5"/>
      <c r="I220" s="3"/>
      <c r="J220" s="3"/>
      <c r="K220" s="3"/>
      <c r="L220" s="5"/>
      <c r="M220" s="57"/>
    </row>
    <row r="221" spans="1:14" ht="30" hidden="1" x14ac:dyDescent="0.25">
      <c r="A221" s="95" t="s">
        <v>218</v>
      </c>
      <c r="B221" s="120" t="s">
        <v>219</v>
      </c>
      <c r="C221" s="45" t="s">
        <v>9</v>
      </c>
      <c r="D221" s="20"/>
      <c r="E221" s="4"/>
      <c r="F221" s="5"/>
      <c r="G221" s="18">
        <f t="shared" si="11"/>
        <v>0</v>
      </c>
      <c r="H221" s="5"/>
      <c r="I221" s="3"/>
      <c r="J221" s="3"/>
      <c r="K221" s="3"/>
      <c r="L221" s="5"/>
      <c r="M221" s="57"/>
    </row>
    <row r="222" spans="1:14" ht="30" hidden="1" x14ac:dyDescent="0.25">
      <c r="A222" s="95" t="s">
        <v>220</v>
      </c>
      <c r="B222" s="120" t="s">
        <v>221</v>
      </c>
      <c r="C222" s="45" t="s">
        <v>9</v>
      </c>
      <c r="D222" s="20"/>
      <c r="E222" s="4"/>
      <c r="F222" s="5"/>
      <c r="G222" s="18">
        <f t="shared" si="11"/>
        <v>0</v>
      </c>
      <c r="H222" s="5"/>
      <c r="I222" s="3"/>
      <c r="J222" s="3"/>
      <c r="K222" s="3"/>
      <c r="L222" s="5"/>
      <c r="M222" s="57"/>
    </row>
    <row r="223" spans="1:14" ht="15.75" x14ac:dyDescent="0.25">
      <c r="A223" s="88" t="s">
        <v>205</v>
      </c>
      <c r="B223" s="50" t="s">
        <v>222</v>
      </c>
      <c r="C223" s="12"/>
      <c r="D223" s="20"/>
      <c r="E223" s="4"/>
      <c r="F223" s="5"/>
      <c r="G223" s="18">
        <f t="shared" si="11"/>
        <v>0</v>
      </c>
      <c r="H223" s="5"/>
      <c r="I223" s="4"/>
      <c r="J223" s="4"/>
      <c r="K223" s="4"/>
      <c r="L223" s="22"/>
      <c r="M223" s="57"/>
    </row>
    <row r="224" spans="1:14" ht="15.75" x14ac:dyDescent="0.25">
      <c r="A224" s="93">
        <v>1</v>
      </c>
      <c r="B224" s="120" t="s">
        <v>223</v>
      </c>
      <c r="C224" s="121" t="s">
        <v>9</v>
      </c>
      <c r="D224" s="20"/>
      <c r="E224" s="4"/>
      <c r="F224" s="5"/>
      <c r="G224" s="18">
        <f t="shared" si="11"/>
        <v>0</v>
      </c>
      <c r="H224" s="5"/>
      <c r="I224" s="3"/>
      <c r="J224" s="3"/>
      <c r="K224" s="3"/>
      <c r="L224" s="23">
        <v>100</v>
      </c>
      <c r="M224" s="57"/>
    </row>
    <row r="225" spans="1:13" ht="45" x14ac:dyDescent="0.25">
      <c r="A225" s="93">
        <v>2</v>
      </c>
      <c r="B225" s="120" t="s">
        <v>285</v>
      </c>
      <c r="C225" s="121" t="s">
        <v>9</v>
      </c>
      <c r="D225" s="20"/>
      <c r="E225" s="4"/>
      <c r="F225" s="5">
        <v>100</v>
      </c>
      <c r="G225" s="18">
        <f t="shared" si="11"/>
        <v>0</v>
      </c>
      <c r="H225" s="5"/>
      <c r="I225" s="3"/>
      <c r="J225" s="3"/>
      <c r="K225" s="3"/>
      <c r="L225" s="23">
        <v>100</v>
      </c>
      <c r="M225" s="57"/>
    </row>
    <row r="226" spans="1:13" ht="30" x14ac:dyDescent="0.25">
      <c r="A226" s="93">
        <v>3</v>
      </c>
      <c r="B226" s="120" t="s">
        <v>286</v>
      </c>
      <c r="C226" s="121" t="s">
        <v>9</v>
      </c>
      <c r="D226" s="20"/>
      <c r="E226" s="4"/>
      <c r="F226" s="5">
        <v>100</v>
      </c>
      <c r="G226" s="18">
        <f t="shared" si="11"/>
        <v>0</v>
      </c>
      <c r="H226" s="5"/>
      <c r="I226" s="4"/>
      <c r="J226" s="4"/>
      <c r="K226" s="4"/>
      <c r="L226" s="23">
        <v>100</v>
      </c>
      <c r="M226" s="57"/>
    </row>
  </sheetData>
  <mergeCells count="13">
    <mergeCell ref="A3:L3"/>
    <mergeCell ref="E4:F4"/>
    <mergeCell ref="I5:J5"/>
    <mergeCell ref="H4:J4"/>
    <mergeCell ref="L4:L6"/>
    <mergeCell ref="A4:A6"/>
    <mergeCell ref="B4:B6"/>
    <mergeCell ref="C4:C6"/>
    <mergeCell ref="D4:D6"/>
    <mergeCell ref="E5:F5"/>
    <mergeCell ref="G5:G6"/>
    <mergeCell ref="H5:H6"/>
    <mergeCell ref="K4:K6"/>
  </mergeCells>
  <pageMargins left="0.2" right="0.2" top="0.45" bottom="0.45" header="0.55000000000000004" footer="0.55000000000000004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tổng hợp</vt:lpstr>
      <vt:lpstr>'Biểu tổng hợp'!Print_Area</vt:lpstr>
      <vt:lpstr>'Biểu 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2025-11-19T09:27:19Z</cp:lastPrinted>
  <dcterms:created xsi:type="dcterms:W3CDTF">2022-12-19T09:06:41Z</dcterms:created>
  <dcterms:modified xsi:type="dcterms:W3CDTF">2025-11-27T00:47:22Z</dcterms:modified>
</cp:coreProperties>
</file>